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falak\Documents\FINANCIJSKI IZVJEŠTAJI\2024\završn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6" i="7" l="1"/>
  <c r="E247" i="5" l="1"/>
  <c r="E302" i="5"/>
  <c r="E288" i="5"/>
  <c r="E286" i="5"/>
  <c r="E271" i="5"/>
  <c r="E265" i="5"/>
  <c r="E260" i="5"/>
  <c r="E188" i="5"/>
  <c r="E161" i="5"/>
  <c r="E158" i="5"/>
  <c r="E86" i="5"/>
  <c r="E38" i="6" l="1"/>
  <c r="E649" i="4" l="1"/>
  <c r="E823" i="4"/>
  <c r="E292" i="4"/>
  <c r="E260" i="4"/>
  <c r="E135" i="4"/>
  <c r="E57" i="4"/>
  <c r="L1448" i="9" l="1"/>
  <c r="J1448" i="9"/>
  <c r="F318" i="9"/>
  <c r="F317" i="9" s="1"/>
  <c r="F316" i="9"/>
  <c r="F315" i="9"/>
  <c r="F314" i="9"/>
  <c r="F313" i="9"/>
  <c r="F312" i="9" s="1"/>
  <c r="F311" i="9"/>
  <c r="F310" i="9"/>
  <c r="H309" i="9"/>
  <c r="E309" i="9" s="1"/>
  <c r="B309" i="9" s="1"/>
  <c r="G309" i="9"/>
  <c r="F309" i="9"/>
  <c r="F308" i="9"/>
  <c r="H307" i="9"/>
  <c r="G307" i="9"/>
  <c r="F307" i="9"/>
  <c r="H306" i="9"/>
  <c r="G306" i="9"/>
  <c r="F306" i="9"/>
  <c r="H305" i="9"/>
  <c r="G305" i="9"/>
  <c r="F305" i="9"/>
  <c r="H304" i="9"/>
  <c r="G304" i="9"/>
  <c r="E304" i="9" s="1"/>
  <c r="B304" i="9" s="1"/>
  <c r="F304" i="9"/>
  <c r="H303" i="9"/>
  <c r="G303" i="9"/>
  <c r="F303" i="9"/>
  <c r="H302" i="9"/>
  <c r="E302" i="9" s="1"/>
  <c r="B302" i="9" s="1"/>
  <c r="G302" i="9"/>
  <c r="F302" i="9"/>
  <c r="H301" i="9"/>
  <c r="G301" i="9"/>
  <c r="F301" i="9"/>
  <c r="H300" i="9"/>
  <c r="G300" i="9"/>
  <c r="F300" i="9"/>
  <c r="H299" i="9"/>
  <c r="E299" i="9" s="1"/>
  <c r="B299" i="9" s="1"/>
  <c r="G299" i="9"/>
  <c r="F299" i="9"/>
  <c r="H298" i="9"/>
  <c r="E298" i="9" s="1"/>
  <c r="B298" i="9" s="1"/>
  <c r="G298" i="9"/>
  <c r="F298" i="9"/>
  <c r="H297" i="9"/>
  <c r="G297" i="9"/>
  <c r="F297" i="9"/>
  <c r="E297" i="9"/>
  <c r="B297" i="9" s="1"/>
  <c r="H296" i="9"/>
  <c r="G296" i="9"/>
  <c r="F296" i="9"/>
  <c r="H295" i="9"/>
  <c r="G295" i="9"/>
  <c r="F295" i="9"/>
  <c r="H294" i="9"/>
  <c r="G294" i="9"/>
  <c r="F294" i="9"/>
  <c r="H293" i="9"/>
  <c r="G293" i="9"/>
  <c r="F293" i="9"/>
  <c r="H292" i="9"/>
  <c r="E292" i="9" s="1"/>
  <c r="B292" i="9" s="1"/>
  <c r="G292" i="9"/>
  <c r="F292" i="9"/>
  <c r="G291"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E283" i="9" s="1"/>
  <c r="B283" i="9" s="1"/>
  <c r="F283" i="9"/>
  <c r="H282" i="9"/>
  <c r="E282" i="9" s="1"/>
  <c r="G282" i="9"/>
  <c r="F282" i="9"/>
  <c r="G281" i="9"/>
  <c r="E281" i="9" s="1"/>
  <c r="B281" i="9" s="1"/>
  <c r="F281" i="9"/>
  <c r="F280" i="9"/>
  <c r="F279" i="9"/>
  <c r="F278" i="9"/>
  <c r="F276" i="9"/>
  <c r="L275" i="9"/>
  <c r="F275" i="9" s="1"/>
  <c r="H275" i="9"/>
  <c r="F274" i="9"/>
  <c r="I273" i="9"/>
  <c r="H273" i="9"/>
  <c r="F273" i="9"/>
  <c r="E272" i="9"/>
  <c r="M271" i="9"/>
  <c r="L271" i="9"/>
  <c r="F271" i="9" s="1"/>
  <c r="B271" i="9" s="1"/>
  <c r="E271" i="9"/>
  <c r="M270" i="9"/>
  <c r="L270" i="9"/>
  <c r="F270" i="9"/>
  <c r="E270" i="9"/>
  <c r="M269" i="9"/>
  <c r="L269" i="9"/>
  <c r="F269" i="9" s="1"/>
  <c r="E269" i="9"/>
  <c r="M268" i="9"/>
  <c r="L268" i="9"/>
  <c r="F268" i="9" s="1"/>
  <c r="B268" i="9" s="1"/>
  <c r="E268" i="9"/>
  <c r="M267" i="9"/>
  <c r="L267" i="9"/>
  <c r="F267" i="9" s="1"/>
  <c r="E267" i="9"/>
  <c r="B267" i="9" s="1"/>
  <c r="M266" i="9"/>
  <c r="L266" i="9"/>
  <c r="F266" i="9"/>
  <c r="E266" i="9"/>
  <c r="B266" i="9" s="1"/>
  <c r="M265" i="9"/>
  <c r="L265" i="9"/>
  <c r="F265" i="9" s="1"/>
  <c r="E265" i="9"/>
  <c r="B265" i="9" s="1"/>
  <c r="M264" i="9"/>
  <c r="L264" i="9"/>
  <c r="F264" i="9"/>
  <c r="E264" i="9"/>
  <c r="B264" i="9"/>
  <c r="M263" i="9"/>
  <c r="F263" i="9" s="1"/>
  <c r="L263" i="9"/>
  <c r="E263" i="9"/>
  <c r="B263" i="9" s="1"/>
  <c r="M262" i="9"/>
  <c r="L262" i="9"/>
  <c r="F262" i="9"/>
  <c r="E262" i="9"/>
  <c r="B262" i="9"/>
  <c r="M261" i="9"/>
  <c r="L261" i="9"/>
  <c r="F261" i="9"/>
  <c r="B261" i="9" s="1"/>
  <c r="E261" i="9"/>
  <c r="M260" i="9"/>
  <c r="F260" i="9" s="1"/>
  <c r="B260" i="9" s="1"/>
  <c r="L260" i="9"/>
  <c r="E260" i="9"/>
  <c r="M259" i="9"/>
  <c r="L259" i="9"/>
  <c r="F259" i="9" s="1"/>
  <c r="E259" i="9"/>
  <c r="B259" i="9"/>
  <c r="M258" i="9"/>
  <c r="L258" i="9"/>
  <c r="F258" i="9"/>
  <c r="B258" i="9" s="1"/>
  <c r="E258" i="9"/>
  <c r="M257" i="9"/>
  <c r="L257" i="9"/>
  <c r="F257" i="9" s="1"/>
  <c r="E257" i="9"/>
  <c r="M256" i="9"/>
  <c r="L256" i="9"/>
  <c r="F256" i="9" s="1"/>
  <c r="B256" i="9" s="1"/>
  <c r="E256" i="9"/>
  <c r="M255" i="9"/>
  <c r="L255" i="9"/>
  <c r="F255" i="9" s="1"/>
  <c r="E255" i="9"/>
  <c r="M254" i="9"/>
  <c r="L254" i="9"/>
  <c r="F254" i="9"/>
  <c r="E254" i="9"/>
  <c r="B254" i="9" s="1"/>
  <c r="M253" i="9"/>
  <c r="L253" i="9"/>
  <c r="F253" i="9" s="1"/>
  <c r="E253" i="9"/>
  <c r="M252" i="9"/>
  <c r="L252" i="9"/>
  <c r="F252" i="9"/>
  <c r="E252" i="9"/>
  <c r="B252" i="9"/>
  <c r="M251" i="9"/>
  <c r="F251" i="9" s="1"/>
  <c r="L251" i="9"/>
  <c r="E251" i="9"/>
  <c r="B251" i="9" s="1"/>
  <c r="M250" i="9"/>
  <c r="L250" i="9"/>
  <c r="F250" i="9"/>
  <c r="E250" i="9"/>
  <c r="B250" i="9"/>
  <c r="M249" i="9"/>
  <c r="L249" i="9"/>
  <c r="F249" i="9"/>
  <c r="B249" i="9" s="1"/>
  <c r="E249" i="9"/>
  <c r="M248" i="9"/>
  <c r="F248" i="9" s="1"/>
  <c r="B248" i="9" s="1"/>
  <c r="L248" i="9"/>
  <c r="E248" i="9"/>
  <c r="M247" i="9"/>
  <c r="L247" i="9"/>
  <c r="F247" i="9" s="1"/>
  <c r="E247" i="9"/>
  <c r="B247" i="9"/>
  <c r="M246" i="9"/>
  <c r="L246" i="9"/>
  <c r="F246" i="9"/>
  <c r="B246" i="9" s="1"/>
  <c r="E246" i="9"/>
  <c r="M245" i="9"/>
  <c r="L245" i="9"/>
  <c r="F245" i="9" s="1"/>
  <c r="E245" i="9"/>
  <c r="M244" i="9"/>
  <c r="L244" i="9"/>
  <c r="F244" i="9" s="1"/>
  <c r="E244" i="9"/>
  <c r="B244" i="9"/>
  <c r="M243" i="9"/>
  <c r="L243" i="9"/>
  <c r="F243" i="9" s="1"/>
  <c r="E243" i="9"/>
  <c r="B243" i="9" s="1"/>
  <c r="M242" i="9"/>
  <c r="L242" i="9"/>
  <c r="F242" i="9"/>
  <c r="E242" i="9"/>
  <c r="B242" i="9" s="1"/>
  <c r="M241" i="9"/>
  <c r="L241" i="9"/>
  <c r="F241" i="9" s="1"/>
  <c r="E241" i="9"/>
  <c r="B241" i="9" s="1"/>
  <c r="M240" i="9"/>
  <c r="L240" i="9"/>
  <c r="F240" i="9"/>
  <c r="E240" i="9"/>
  <c r="B240" i="9"/>
  <c r="M239" i="9"/>
  <c r="F239" i="9" s="1"/>
  <c r="L239" i="9"/>
  <c r="E239" i="9"/>
  <c r="M238" i="9"/>
  <c r="L238" i="9"/>
  <c r="F238" i="9"/>
  <c r="E238" i="9"/>
  <c r="B238" i="9"/>
  <c r="M237" i="9"/>
  <c r="L237" i="9"/>
  <c r="F237" i="9"/>
  <c r="B237" i="9" s="1"/>
  <c r="E237" i="9"/>
  <c r="M236" i="9"/>
  <c r="F236" i="9" s="1"/>
  <c r="B236" i="9" s="1"/>
  <c r="L236" i="9"/>
  <c r="E236" i="9"/>
  <c r="M235" i="9"/>
  <c r="L235" i="9"/>
  <c r="F235" i="9" s="1"/>
  <c r="E235" i="9"/>
  <c r="B235" i="9"/>
  <c r="M234" i="9"/>
  <c r="L234" i="9"/>
  <c r="F234" i="9"/>
  <c r="B234" i="9" s="1"/>
  <c r="E234" i="9"/>
  <c r="M233" i="9"/>
  <c r="L233" i="9"/>
  <c r="F233" i="9" s="1"/>
  <c r="E233" i="9"/>
  <c r="B233" i="9" s="1"/>
  <c r="M232" i="9"/>
  <c r="L232" i="9"/>
  <c r="F232" i="9" s="1"/>
  <c r="E232" i="9"/>
  <c r="B232" i="9"/>
  <c r="M231" i="9"/>
  <c r="L231" i="9"/>
  <c r="F231" i="9"/>
  <c r="E231" i="9"/>
  <c r="B231" i="9" s="1"/>
  <c r="M230" i="9"/>
  <c r="L230" i="9"/>
  <c r="F230" i="9"/>
  <c r="E230" i="9"/>
  <c r="B230" i="9" s="1"/>
  <c r="M229" i="9"/>
  <c r="L229" i="9"/>
  <c r="F229" i="9" s="1"/>
  <c r="B229" i="9" s="1"/>
  <c r="E229" i="9"/>
  <c r="M228" i="9"/>
  <c r="L228" i="9"/>
  <c r="F228" i="9"/>
  <c r="E228" i="9"/>
  <c r="B228" i="9"/>
  <c r="M227" i="9"/>
  <c r="F227" i="9" s="1"/>
  <c r="L227" i="9"/>
  <c r="E227" i="9"/>
  <c r="B227" i="9" s="1"/>
  <c r="M226" i="9"/>
  <c r="F226" i="9" s="1"/>
  <c r="B226" i="9" s="1"/>
  <c r="L226" i="9"/>
  <c r="E226" i="9"/>
  <c r="M225" i="9"/>
  <c r="L225" i="9"/>
  <c r="F225" i="9"/>
  <c r="B225" i="9" s="1"/>
  <c r="E225" i="9"/>
  <c r="M224" i="9"/>
  <c r="L224" i="9"/>
  <c r="F224" i="9" s="1"/>
  <c r="B224" i="9" s="1"/>
  <c r="E224" i="9"/>
  <c r="M223" i="9"/>
  <c r="L223" i="9"/>
  <c r="F223" i="9" s="1"/>
  <c r="B223" i="9" s="1"/>
  <c r="E223" i="9"/>
  <c r="M222" i="9"/>
  <c r="F222" i="9" s="1"/>
  <c r="L222" i="9"/>
  <c r="E222" i="9"/>
  <c r="M221" i="9"/>
  <c r="L221" i="9"/>
  <c r="E221" i="9"/>
  <c r="M220" i="9"/>
  <c r="L220" i="9"/>
  <c r="E220" i="9"/>
  <c r="M219" i="9"/>
  <c r="L219" i="9"/>
  <c r="F219" i="9" s="1"/>
  <c r="E219" i="9"/>
  <c r="M218" i="9"/>
  <c r="F218" i="9" s="1"/>
  <c r="L218" i="9"/>
  <c r="E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G177" i="9"/>
  <c r="E177" i="9" s="1"/>
  <c r="B177" i="9" s="1"/>
  <c r="F177" i="9"/>
  <c r="F176" i="9"/>
  <c r="F175" i="9"/>
  <c r="G174" i="9"/>
  <c r="E174" i="9" s="1"/>
  <c r="B174" i="9" s="1"/>
  <c r="F174" i="9"/>
  <c r="F173" i="9"/>
  <c r="F172" i="9"/>
  <c r="F171" i="9"/>
  <c r="F170" i="9"/>
  <c r="F169" i="9"/>
  <c r="G168" i="9"/>
  <c r="E168" i="9" s="1"/>
  <c r="F168" i="9"/>
  <c r="B168" i="9"/>
  <c r="F167" i="9"/>
  <c r="F166" i="9"/>
  <c r="F165" i="9"/>
  <c r="F164" i="9"/>
  <c r="F163" i="9"/>
  <c r="F162" i="9"/>
  <c r="F161" i="9"/>
  <c r="H160" i="9"/>
  <c r="G160" i="9"/>
  <c r="E160" i="9" s="1"/>
  <c r="F160" i="9"/>
  <c r="H159" i="9"/>
  <c r="E159" i="9" s="1"/>
  <c r="B159" i="9" s="1"/>
  <c r="G159" i="9"/>
  <c r="F159" i="9"/>
  <c r="H158" i="9"/>
  <c r="G158" i="9"/>
  <c r="F158" i="9"/>
  <c r="E158" i="9"/>
  <c r="B158" i="9"/>
  <c r="H157" i="9"/>
  <c r="G157" i="9"/>
  <c r="E157" i="9" s="1"/>
  <c r="F157" i="9"/>
  <c r="H156" i="9"/>
  <c r="G156" i="9"/>
  <c r="F156" i="9"/>
  <c r="E156" i="9"/>
  <c r="B156" i="9" s="1"/>
  <c r="H155" i="9"/>
  <c r="G155" i="9"/>
  <c r="E155" i="9" s="1"/>
  <c r="F155" i="9"/>
  <c r="B155" i="9"/>
  <c r="H154" i="9"/>
  <c r="G154" i="9"/>
  <c r="F154" i="9"/>
  <c r="E154" i="9"/>
  <c r="B154" i="9" s="1"/>
  <c r="H153" i="9"/>
  <c r="G153" i="9"/>
  <c r="F153" i="9"/>
  <c r="E153" i="9"/>
  <c r="B153" i="9" s="1"/>
  <c r="H152" i="9"/>
  <c r="G152" i="9"/>
  <c r="E152" i="9" s="1"/>
  <c r="B152" i="9" s="1"/>
  <c r="F152" i="9"/>
  <c r="H151" i="9"/>
  <c r="G151" i="9"/>
  <c r="F151" i="9"/>
  <c r="E151" i="9"/>
  <c r="B151" i="9"/>
  <c r="H150" i="9"/>
  <c r="E150" i="9" s="1"/>
  <c r="B150" i="9" s="1"/>
  <c r="G150" i="9"/>
  <c r="F150" i="9"/>
  <c r="H149" i="9"/>
  <c r="G149" i="9"/>
  <c r="F149" i="9"/>
  <c r="E149" i="9"/>
  <c r="B149" i="9"/>
  <c r="H148" i="9"/>
  <c r="G148" i="9"/>
  <c r="E148" i="9" s="1"/>
  <c r="F148" i="9"/>
  <c r="H147" i="9"/>
  <c r="G147" i="9"/>
  <c r="F147" i="9"/>
  <c r="H146" i="9"/>
  <c r="G146" i="9"/>
  <c r="F146" i="9"/>
  <c r="E146" i="9"/>
  <c r="B146" i="9"/>
  <c r="H145" i="9"/>
  <c r="G145" i="9"/>
  <c r="E145" i="9" s="1"/>
  <c r="F145" i="9"/>
  <c r="H144" i="9"/>
  <c r="G144" i="9"/>
  <c r="F144" i="9"/>
  <c r="E144" i="9"/>
  <c r="B144" i="9" s="1"/>
  <c r="F143" i="9"/>
  <c r="H142" i="9"/>
  <c r="G142" i="9"/>
  <c r="F142" i="9"/>
  <c r="E142" i="9"/>
  <c r="B142" i="9" s="1"/>
  <c r="H141" i="9"/>
  <c r="G141" i="9"/>
  <c r="F141" i="9"/>
  <c r="E141" i="9"/>
  <c r="B141" i="9" s="1"/>
  <c r="H140" i="9"/>
  <c r="G140" i="9"/>
  <c r="E140" i="9" s="1"/>
  <c r="B140" i="9" s="1"/>
  <c r="F140" i="9"/>
  <c r="H139" i="9"/>
  <c r="G139" i="9"/>
  <c r="F139" i="9"/>
  <c r="E139" i="9"/>
  <c r="B139" i="9"/>
  <c r="H138" i="9"/>
  <c r="G138" i="9"/>
  <c r="F138" i="9"/>
  <c r="E138" i="9"/>
  <c r="B138" i="9" s="1"/>
  <c r="H137" i="9"/>
  <c r="G137" i="9"/>
  <c r="F137" i="9"/>
  <c r="E137" i="9"/>
  <c r="B137" i="9"/>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s="1"/>
  <c r="H131" i="9"/>
  <c r="G131" i="9"/>
  <c r="E131" i="9" s="1"/>
  <c r="F131" i="9"/>
  <c r="B131" i="9"/>
  <c r="H130" i="9"/>
  <c r="G130" i="9"/>
  <c r="F130" i="9"/>
  <c r="E130" i="9"/>
  <c r="B130" i="9" s="1"/>
  <c r="H129" i="9"/>
  <c r="G129" i="9"/>
  <c r="F129" i="9"/>
  <c r="E129" i="9"/>
  <c r="B129" i="9" s="1"/>
  <c r="H128" i="9"/>
  <c r="G128" i="9"/>
  <c r="E128" i="9" s="1"/>
  <c r="B128" i="9" s="1"/>
  <c r="F128" i="9"/>
  <c r="H127" i="9"/>
  <c r="G127" i="9"/>
  <c r="F127" i="9"/>
  <c r="E127" i="9"/>
  <c r="B127" i="9"/>
  <c r="H126" i="9"/>
  <c r="G126" i="9"/>
  <c r="F126" i="9"/>
  <c r="E126" i="9"/>
  <c r="B126" i="9" s="1"/>
  <c r="H125" i="9"/>
  <c r="G125" i="9"/>
  <c r="F125" i="9"/>
  <c r="E125" i="9"/>
  <c r="B125" i="9"/>
  <c r="H124" i="9"/>
  <c r="G124" i="9"/>
  <c r="E124" i="9" s="1"/>
  <c r="B124" i="9" s="1"/>
  <c r="F124" i="9"/>
  <c r="H123" i="9"/>
  <c r="G123" i="9"/>
  <c r="E123" i="9" s="1"/>
  <c r="B123" i="9" s="1"/>
  <c r="F123" i="9"/>
  <c r="H122" i="9"/>
  <c r="G122" i="9"/>
  <c r="F122" i="9"/>
  <c r="E122" i="9"/>
  <c r="B122" i="9"/>
  <c r="H121" i="9"/>
  <c r="G121" i="9"/>
  <c r="E121" i="9" s="1"/>
  <c r="F121" i="9"/>
  <c r="H120" i="9"/>
  <c r="G120" i="9"/>
  <c r="F120" i="9"/>
  <c r="E120" i="9"/>
  <c r="B120" i="9" s="1"/>
  <c r="H119" i="9"/>
  <c r="G119" i="9"/>
  <c r="E119" i="9" s="1"/>
  <c r="B119" i="9" s="1"/>
  <c r="F119" i="9"/>
  <c r="H118" i="9"/>
  <c r="G118" i="9"/>
  <c r="F118" i="9"/>
  <c r="E118" i="9"/>
  <c r="B118" i="9" s="1"/>
  <c r="H117" i="9"/>
  <c r="G117" i="9"/>
  <c r="F117" i="9"/>
  <c r="E117" i="9"/>
  <c r="B117" i="9" s="1"/>
  <c r="H116" i="9"/>
  <c r="G116" i="9"/>
  <c r="E116" i="9" s="1"/>
  <c r="B116" i="9" s="1"/>
  <c r="F116" i="9"/>
  <c r="H115" i="9"/>
  <c r="G115" i="9"/>
  <c r="F115" i="9"/>
  <c r="E115" i="9"/>
  <c r="B115" i="9"/>
  <c r="H114" i="9"/>
  <c r="E114" i="9" s="1"/>
  <c r="B114" i="9" s="1"/>
  <c r="G114" i="9"/>
  <c r="F114" i="9"/>
  <c r="H113" i="9"/>
  <c r="G113" i="9"/>
  <c r="F113" i="9"/>
  <c r="E113" i="9"/>
  <c r="B113" i="9"/>
  <c r="H112" i="9"/>
  <c r="G112" i="9"/>
  <c r="E112" i="9" s="1"/>
  <c r="F112" i="9"/>
  <c r="H111" i="9"/>
  <c r="G111" i="9"/>
  <c r="F111" i="9"/>
  <c r="H110" i="9"/>
  <c r="G110" i="9"/>
  <c r="F110" i="9"/>
  <c r="E110" i="9"/>
  <c r="B110" i="9"/>
  <c r="H109" i="9"/>
  <c r="G109" i="9"/>
  <c r="E109" i="9" s="1"/>
  <c r="B109" i="9" s="1"/>
  <c r="F109" i="9"/>
  <c r="H108" i="9"/>
  <c r="G108" i="9"/>
  <c r="F108" i="9"/>
  <c r="E108" i="9"/>
  <c r="B108" i="9" s="1"/>
  <c r="H107" i="9"/>
  <c r="G107" i="9"/>
  <c r="E107" i="9" s="1"/>
  <c r="B107" i="9" s="1"/>
  <c r="F107" i="9"/>
  <c r="H106" i="9"/>
  <c r="G106" i="9"/>
  <c r="F106" i="9"/>
  <c r="E106" i="9"/>
  <c r="B106" i="9" s="1"/>
  <c r="H105" i="9"/>
  <c r="G105" i="9"/>
  <c r="F105" i="9"/>
  <c r="E105" i="9"/>
  <c r="B105" i="9" s="1"/>
  <c r="H104" i="9"/>
  <c r="G104" i="9"/>
  <c r="E104" i="9" s="1"/>
  <c r="B104" i="9" s="1"/>
  <c r="F104" i="9"/>
  <c r="H103" i="9"/>
  <c r="G103" i="9"/>
  <c r="F103" i="9"/>
  <c r="E103" i="9"/>
  <c r="B103" i="9"/>
  <c r="H102" i="9"/>
  <c r="E102" i="9" s="1"/>
  <c r="B102" i="9" s="1"/>
  <c r="G102" i="9"/>
  <c r="F102" i="9"/>
  <c r="H101" i="9"/>
  <c r="G101" i="9"/>
  <c r="F101" i="9"/>
  <c r="E101" i="9"/>
  <c r="B101" i="9"/>
  <c r="H100" i="9"/>
  <c r="G100" i="9"/>
  <c r="E100" i="9" s="1"/>
  <c r="B100" i="9" s="1"/>
  <c r="F100" i="9"/>
  <c r="H99" i="9"/>
  <c r="G99" i="9"/>
  <c r="F99" i="9"/>
  <c r="H98" i="9"/>
  <c r="G98" i="9"/>
  <c r="F98" i="9"/>
  <c r="E98" i="9"/>
  <c r="B98" i="9"/>
  <c r="H97" i="9"/>
  <c r="G97" i="9"/>
  <c r="E97" i="9" s="1"/>
  <c r="B97" i="9" s="1"/>
  <c r="F97" i="9"/>
  <c r="H96" i="9"/>
  <c r="G96" i="9"/>
  <c r="F96" i="9"/>
  <c r="E96" i="9"/>
  <c r="B96" i="9" s="1"/>
  <c r="H95" i="9"/>
  <c r="G95" i="9"/>
  <c r="E95" i="9" s="1"/>
  <c r="F95" i="9"/>
  <c r="B95" i="9"/>
  <c r="H94" i="9"/>
  <c r="G94" i="9"/>
  <c r="F94" i="9"/>
  <c r="E94" i="9"/>
  <c r="B94" i="9" s="1"/>
  <c r="H93" i="9"/>
  <c r="G93" i="9"/>
  <c r="F93" i="9"/>
  <c r="E93" i="9"/>
  <c r="B93" i="9" s="1"/>
  <c r="H92" i="9"/>
  <c r="G92" i="9"/>
  <c r="E92" i="9" s="1"/>
  <c r="B92" i="9" s="1"/>
  <c r="F92" i="9"/>
  <c r="H91" i="9"/>
  <c r="G91" i="9"/>
  <c r="F91" i="9"/>
  <c r="E91" i="9"/>
  <c r="B91" i="9"/>
  <c r="H90" i="9"/>
  <c r="G90" i="9"/>
  <c r="F90" i="9"/>
  <c r="E90" i="9"/>
  <c r="B90" i="9" s="1"/>
  <c r="H89" i="9"/>
  <c r="G89" i="9"/>
  <c r="F89" i="9"/>
  <c r="E89" i="9"/>
  <c r="B89" i="9"/>
  <c r="H88" i="9"/>
  <c r="G88" i="9"/>
  <c r="E88" i="9" s="1"/>
  <c r="B88" i="9" s="1"/>
  <c r="F88" i="9"/>
  <c r="H87" i="9"/>
  <c r="E87" i="9" s="1"/>
  <c r="B87" i="9" s="1"/>
  <c r="G87" i="9"/>
  <c r="F87" i="9"/>
  <c r="H86" i="9"/>
  <c r="G86" i="9"/>
  <c r="F86" i="9"/>
  <c r="E86" i="9"/>
  <c r="B86" i="9"/>
  <c r="H85" i="9"/>
  <c r="G85" i="9"/>
  <c r="E85" i="9" s="1"/>
  <c r="F85" i="9"/>
  <c r="H84" i="9"/>
  <c r="G84" i="9"/>
  <c r="F84" i="9"/>
  <c r="E84" i="9"/>
  <c r="B84" i="9" s="1"/>
  <c r="H83" i="9"/>
  <c r="G83" i="9"/>
  <c r="E83" i="9" s="1"/>
  <c r="F83" i="9"/>
  <c r="B83" i="9"/>
  <c r="H82" i="9"/>
  <c r="G82" i="9"/>
  <c r="F82" i="9"/>
  <c r="E82" i="9"/>
  <c r="B82" i="9" s="1"/>
  <c r="H81" i="9"/>
  <c r="G81" i="9"/>
  <c r="F81" i="9"/>
  <c r="E81" i="9"/>
  <c r="B81" i="9" s="1"/>
  <c r="H80" i="9"/>
  <c r="G80" i="9"/>
  <c r="E80" i="9" s="1"/>
  <c r="B80" i="9" s="1"/>
  <c r="F80" i="9"/>
  <c r="H79" i="9"/>
  <c r="G79" i="9"/>
  <c r="F79" i="9"/>
  <c r="E79" i="9"/>
  <c r="B79" i="9"/>
  <c r="H78" i="9"/>
  <c r="G78" i="9"/>
  <c r="F78" i="9"/>
  <c r="E78" i="9"/>
  <c r="B78" i="9" s="1"/>
  <c r="H77" i="9"/>
  <c r="G77" i="9"/>
  <c r="F77" i="9"/>
  <c r="E77" i="9"/>
  <c r="B77" i="9"/>
  <c r="H76" i="9"/>
  <c r="G76" i="9"/>
  <c r="E76" i="9" s="1"/>
  <c r="F76" i="9"/>
  <c r="H75" i="9"/>
  <c r="G75" i="9"/>
  <c r="F75" i="9"/>
  <c r="H74" i="9"/>
  <c r="E74" i="9" s="1"/>
  <c r="B74" i="9" s="1"/>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E61" i="9" s="1"/>
  <c r="B61" i="9" s="1"/>
  <c r="F61" i="9"/>
  <c r="H60" i="9"/>
  <c r="E60" i="9" s="1"/>
  <c r="B60" i="9" s="1"/>
  <c r="G60" i="9"/>
  <c r="F60" i="9"/>
  <c r="H59" i="9"/>
  <c r="G59" i="9"/>
  <c r="E59" i="9" s="1"/>
  <c r="B59" i="9" s="1"/>
  <c r="F59" i="9"/>
  <c r="H58" i="9"/>
  <c r="E58" i="9" s="1"/>
  <c r="B58" i="9" s="1"/>
  <c r="G58" i="9"/>
  <c r="F58" i="9"/>
  <c r="H57" i="9"/>
  <c r="E57" i="9" s="1"/>
  <c r="B57" i="9" s="1"/>
  <c r="G57" i="9"/>
  <c r="F57" i="9"/>
  <c r="H56" i="9"/>
  <c r="G56" i="9"/>
  <c r="F56" i="9"/>
  <c r="H55" i="9"/>
  <c r="G55" i="9"/>
  <c r="F55" i="9"/>
  <c r="E55" i="9"/>
  <c r="B55" i="9" s="1"/>
  <c r="H54" i="9"/>
  <c r="E54" i="9" s="1"/>
  <c r="B54" i="9" s="1"/>
  <c r="G54" i="9"/>
  <c r="F54" i="9"/>
  <c r="H53" i="9"/>
  <c r="G53" i="9"/>
  <c r="F53" i="9"/>
  <c r="E53" i="9"/>
  <c r="B53" i="9" s="1"/>
  <c r="H52" i="9"/>
  <c r="G52" i="9"/>
  <c r="E52" i="9" s="1"/>
  <c r="B52" i="9" s="1"/>
  <c r="F52" i="9"/>
  <c r="H51" i="9"/>
  <c r="E51" i="9" s="1"/>
  <c r="B51" i="9" s="1"/>
  <c r="G51" i="9"/>
  <c r="F51" i="9"/>
  <c r="H50" i="9"/>
  <c r="E50" i="9" s="1"/>
  <c r="B50" i="9" s="1"/>
  <c r="G50" i="9"/>
  <c r="F50" i="9"/>
  <c r="H49" i="9"/>
  <c r="G49" i="9"/>
  <c r="F49" i="9"/>
  <c r="H48" i="9"/>
  <c r="E48" i="9" s="1"/>
  <c r="B48" i="9" s="1"/>
  <c r="G48" i="9"/>
  <c r="F48" i="9"/>
  <c r="H47" i="9"/>
  <c r="G47" i="9"/>
  <c r="F47" i="9"/>
  <c r="H46" i="9"/>
  <c r="E46" i="9" s="1"/>
  <c r="B46" i="9" s="1"/>
  <c r="G46" i="9"/>
  <c r="F46" i="9"/>
  <c r="H45" i="9"/>
  <c r="E45" i="9" s="1"/>
  <c r="B45" i="9" s="1"/>
  <c r="G45" i="9"/>
  <c r="F45" i="9"/>
  <c r="H44" i="9"/>
  <c r="G44" i="9"/>
  <c r="F44" i="9"/>
  <c r="H43" i="9"/>
  <c r="E43" i="9" s="1"/>
  <c r="B43" i="9" s="1"/>
  <c r="G43" i="9"/>
  <c r="F43" i="9"/>
  <c r="H42" i="9"/>
  <c r="E42" i="9" s="1"/>
  <c r="B42" i="9" s="1"/>
  <c r="G42" i="9"/>
  <c r="F42" i="9"/>
  <c r="H41" i="9"/>
  <c r="E41" i="9" s="1"/>
  <c r="B41" i="9" s="1"/>
  <c r="G41" i="9"/>
  <c r="F41" i="9"/>
  <c r="H40" i="9"/>
  <c r="G40" i="9"/>
  <c r="F40" i="9"/>
  <c r="H39" i="9"/>
  <c r="E39" i="9" s="1"/>
  <c r="B39" i="9" s="1"/>
  <c r="G39" i="9"/>
  <c r="F39" i="9"/>
  <c r="H38" i="9"/>
  <c r="G38" i="9"/>
  <c r="F38" i="9"/>
  <c r="E38" i="9"/>
  <c r="B38" i="9"/>
  <c r="H37" i="9"/>
  <c r="G37" i="9"/>
  <c r="E37" i="9" s="1"/>
  <c r="F37" i="9"/>
  <c r="H36" i="9"/>
  <c r="G36" i="9"/>
  <c r="F36" i="9"/>
  <c r="E36" i="9"/>
  <c r="B36" i="9" s="1"/>
  <c r="H35" i="9"/>
  <c r="G35" i="9"/>
  <c r="E35" i="9" s="1"/>
  <c r="F35" i="9"/>
  <c r="B35" i="9"/>
  <c r="H34" i="9"/>
  <c r="G34" i="9"/>
  <c r="F34" i="9"/>
  <c r="E34" i="9"/>
  <c r="B34" i="9" s="1"/>
  <c r="H33" i="9"/>
  <c r="G33" i="9"/>
  <c r="F33" i="9"/>
  <c r="H32" i="9"/>
  <c r="G32" i="9"/>
  <c r="F32" i="9"/>
  <c r="H31" i="9"/>
  <c r="G31" i="9"/>
  <c r="F31" i="9"/>
  <c r="E31" i="9"/>
  <c r="B31" i="9"/>
  <c r="H30" i="9"/>
  <c r="E30" i="9" s="1"/>
  <c r="B30" i="9" s="1"/>
  <c r="G30" i="9"/>
  <c r="F30" i="9"/>
  <c r="H29" i="9"/>
  <c r="G29" i="9"/>
  <c r="F29" i="9"/>
  <c r="E29" i="9"/>
  <c r="B29" i="9"/>
  <c r="H28" i="9"/>
  <c r="G28" i="9"/>
  <c r="E28" i="9" s="1"/>
  <c r="F28" i="9"/>
  <c r="H27" i="9"/>
  <c r="G27" i="9"/>
  <c r="F27" i="9"/>
  <c r="H26" i="9"/>
  <c r="G26" i="9"/>
  <c r="F26" i="9"/>
  <c r="E26" i="9"/>
  <c r="B26" i="9"/>
  <c r="H25" i="9"/>
  <c r="G25" i="9"/>
  <c r="E25" i="9" s="1"/>
  <c r="B25" i="9" s="1"/>
  <c r="F25" i="9"/>
  <c r="H24" i="9"/>
  <c r="G24" i="9"/>
  <c r="F24" i="9"/>
  <c r="E24" i="9"/>
  <c r="B24" i="9" s="1"/>
  <c r="H23" i="9"/>
  <c r="G23" i="9"/>
  <c r="F23" i="9"/>
  <c r="H22" i="9"/>
  <c r="G22" i="9"/>
  <c r="F22" i="9"/>
  <c r="E22" i="9"/>
  <c r="B22" i="9" s="1"/>
  <c r="F21" i="9"/>
  <c r="F4" i="9"/>
  <c r="O3" i="9"/>
  <c r="G275" i="9" s="1"/>
  <c r="E275" i="9" s="1"/>
  <c r="I3" i="9"/>
  <c r="G164" i="9" s="1"/>
  <c r="E164" i="9" s="1"/>
  <c r="B164" i="9" s="1"/>
  <c r="H3" i="9"/>
  <c r="G3" i="9"/>
  <c r="D101" i="8"/>
  <c r="I36" i="3" s="1"/>
  <c r="D95" i="8"/>
  <c r="D90" i="8"/>
  <c r="D85" i="8"/>
  <c r="D80" i="8"/>
  <c r="D75" i="8"/>
  <c r="D70" i="8"/>
  <c r="D65" i="8"/>
  <c r="D60" i="8"/>
  <c r="D55" i="8"/>
  <c r="D50" i="8"/>
  <c r="D49" i="8" s="1"/>
  <c r="C1524" i="1" s="1"/>
  <c r="G1524" i="1" s="1"/>
  <c r="D44" i="8"/>
  <c r="D36" i="8"/>
  <c r="D26" i="8"/>
  <c r="D24" i="8" s="1"/>
  <c r="C1499" i="1" s="1"/>
  <c r="D18" i="8"/>
  <c r="D8" i="8"/>
  <c r="E44" i="7"/>
  <c r="D44" i="7"/>
  <c r="E39" i="7"/>
  <c r="D39" i="7"/>
  <c r="D38" i="7"/>
  <c r="E30" i="7"/>
  <c r="D30" i="7"/>
  <c r="E23" i="7"/>
  <c r="D23" i="7"/>
  <c r="D22" i="7"/>
  <c r="E14" i="7"/>
  <c r="D14" i="7"/>
  <c r="E7" i="7"/>
  <c r="D7" i="7"/>
  <c r="D6" i="7" s="1"/>
  <c r="C1437" i="1"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1384"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1227" i="1" s="1"/>
  <c r="H1227" i="1" s="1"/>
  <c r="D250" i="5"/>
  <c r="F249" i="5"/>
  <c r="F248" i="5"/>
  <c r="F247" i="5"/>
  <c r="E246" i="5"/>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1184" i="1" s="1"/>
  <c r="H1184" i="1" s="1"/>
  <c r="D207" i="5"/>
  <c r="F207" i="5" s="1"/>
  <c r="F205" i="5"/>
  <c r="F204" i="5"/>
  <c r="F203" i="5"/>
  <c r="F202" i="5"/>
  <c r="F201" i="5"/>
  <c r="F200" i="5"/>
  <c r="F199" i="5"/>
  <c r="E198" i="5"/>
  <c r="D1175" i="1" s="1"/>
  <c r="H1175" i="1" s="1"/>
  <c r="D198" i="5"/>
  <c r="F198" i="5" s="1"/>
  <c r="F197" i="5"/>
  <c r="F196" i="5"/>
  <c r="F195" i="5"/>
  <c r="F194" i="5"/>
  <c r="F193" i="5"/>
  <c r="F192" i="5"/>
  <c r="F191" i="5"/>
  <c r="E191" i="5"/>
  <c r="D191" i="5"/>
  <c r="D190" i="5"/>
  <c r="F190" i="5" s="1"/>
  <c r="F189" i="5"/>
  <c r="F188" i="5"/>
  <c r="F187" i="5"/>
  <c r="F186" i="5"/>
  <c r="F185" i="5"/>
  <c r="F184" i="5"/>
  <c r="F183" i="5"/>
  <c r="F182" i="5"/>
  <c r="F181" i="5"/>
  <c r="E180" i="5"/>
  <c r="E177" i="5" s="1"/>
  <c r="D1154" i="1" s="1"/>
  <c r="D180" i="5"/>
  <c r="F179" i="5"/>
  <c r="F178" i="5"/>
  <c r="D177" i="5"/>
  <c r="G308"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124" i="1" s="1"/>
  <c r="G1124" i="1" s="1"/>
  <c r="D149" i="5"/>
  <c r="D146" i="5" s="1"/>
  <c r="F148" i="5"/>
  <c r="F147" i="5"/>
  <c r="F145" i="5"/>
  <c r="F144" i="5"/>
  <c r="F143" i="5"/>
  <c r="F142"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E88" i="5"/>
  <c r="D1066" i="1" s="1"/>
  <c r="D88" i="5"/>
  <c r="D87" i="5"/>
  <c r="F86" i="5"/>
  <c r="F85" i="5"/>
  <c r="F84" i="5"/>
  <c r="F83" i="5"/>
  <c r="F82" i="5"/>
  <c r="F81" i="5"/>
  <c r="F80" i="5"/>
  <c r="E79" i="5"/>
  <c r="E78" i="5" s="1"/>
  <c r="D1056" i="1" s="1"/>
  <c r="D79" i="5"/>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D1007" i="1" s="1"/>
  <c r="H1007" i="1" s="1"/>
  <c r="D29" i="5"/>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3" i="1" s="1"/>
  <c r="D629" i="4"/>
  <c r="D625" i="4" s="1"/>
  <c r="F628" i="4"/>
  <c r="F627" i="4"/>
  <c r="F626" i="4"/>
  <c r="E626" i="4"/>
  <c r="G212" i="9" s="1"/>
  <c r="E212" i="9" s="1"/>
  <c r="B212" i="9" s="1"/>
  <c r="D626" i="4"/>
  <c r="E625" i="4"/>
  <c r="D619" i="1" s="1"/>
  <c r="F624" i="4"/>
  <c r="F623" i="4"/>
  <c r="F622" i="4"/>
  <c r="F621" i="4"/>
  <c r="F620" i="4"/>
  <c r="F619" i="4"/>
  <c r="F618" i="4"/>
  <c r="F617" i="4"/>
  <c r="E617" i="4"/>
  <c r="D617" i="4"/>
  <c r="F616" i="4"/>
  <c r="F615" i="4"/>
  <c r="F614" i="4"/>
  <c r="F613" i="4"/>
  <c r="E612" i="4"/>
  <c r="D606" i="1" s="1"/>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74" i="1" s="1"/>
  <c r="D581" i="4"/>
  <c r="F579" i="4"/>
  <c r="F578" i="4"/>
  <c r="E577" i="4"/>
  <c r="D577" i="4"/>
  <c r="F576" i="4"/>
  <c r="F575" i="4"/>
  <c r="E574" i="4"/>
  <c r="D574" i="4"/>
  <c r="F573" i="4"/>
  <c r="F572" i="4"/>
  <c r="E571" i="4"/>
  <c r="D571" i="4"/>
  <c r="F571" i="4" s="1"/>
  <c r="F570" i="4"/>
  <c r="F569" i="4"/>
  <c r="F568" i="4"/>
  <c r="E568" i="4"/>
  <c r="D568" i="4"/>
  <c r="E567" i="4"/>
  <c r="D561" i="1" s="1"/>
  <c r="F566" i="4"/>
  <c r="F565" i="4"/>
  <c r="F564" i="4"/>
  <c r="E563" i="4"/>
  <c r="D563" i="4"/>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F542" i="4"/>
  <c r="F541" i="4"/>
  <c r="F540" i="4"/>
  <c r="F539" i="4"/>
  <c r="E538" i="4"/>
  <c r="D538" i="4"/>
  <c r="F538" i="4" s="1"/>
  <c r="F537" i="4"/>
  <c r="F536" i="4"/>
  <c r="E535" i="4"/>
  <c r="D529" i="1" s="1"/>
  <c r="D535" i="4"/>
  <c r="F534" i="4"/>
  <c r="F533" i="4"/>
  <c r="F532" i="4"/>
  <c r="F531" i="4"/>
  <c r="E530" i="4"/>
  <c r="E529" i="4" s="1"/>
  <c r="D523" i="1" s="1"/>
  <c r="D530" i="4"/>
  <c r="F530" i="4" s="1"/>
  <c r="F527" i="4"/>
  <c r="F526" i="4"/>
  <c r="F525" i="4"/>
  <c r="E525" i="4"/>
  <c r="D525" i="4"/>
  <c r="F524" i="4"/>
  <c r="F523" i="4"/>
  <c r="F522" i="4"/>
  <c r="E522" i="4"/>
  <c r="D522" i="4"/>
  <c r="G203" i="9" s="1"/>
  <c r="E203" i="9" s="1"/>
  <c r="B203" i="9" s="1"/>
  <c r="F521" i="4"/>
  <c r="F520" i="4"/>
  <c r="F519" i="4"/>
  <c r="E519" i="4"/>
  <c r="E515" i="4" s="1"/>
  <c r="D509" i="1" s="1"/>
  <c r="D519" i="4"/>
  <c r="F518" i="4"/>
  <c r="F517" i="4"/>
  <c r="E516" i="4"/>
  <c r="D516" i="4"/>
  <c r="F516" i="4" s="1"/>
  <c r="D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D484" i="4" s="1"/>
  <c r="F484"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E466" i="4"/>
  <c r="D466" i="4"/>
  <c r="F466" i="4" s="1"/>
  <c r="F465" i="4"/>
  <c r="F464" i="4"/>
  <c r="E463" i="4"/>
  <c r="D463" i="4"/>
  <c r="F462" i="4"/>
  <c r="F461" i="4"/>
  <c r="E460" i="4"/>
  <c r="D460" i="4"/>
  <c r="F460"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G194" i="9" s="1"/>
  <c r="E194" i="9" s="1"/>
  <c r="B194" i="9" s="1"/>
  <c r="D422" i="4"/>
  <c r="E421" i="4"/>
  <c r="E418" i="4"/>
  <c r="D418" i="4"/>
  <c r="F417" i="4"/>
  <c r="E417" i="4"/>
  <c r="D412" i="1" s="1"/>
  <c r="H412" i="1" s="1"/>
  <c r="D417" i="4"/>
  <c r="E416" i="4"/>
  <c r="D411" i="1" s="1"/>
  <c r="D416" i="4"/>
  <c r="D643" i="4" s="1"/>
  <c r="F411" i="4"/>
  <c r="F410" i="4"/>
  <c r="F409" i="4"/>
  <c r="F406" i="4"/>
  <c r="F405" i="4"/>
  <c r="F404" i="4"/>
  <c r="F403" i="4"/>
  <c r="E402" i="4"/>
  <c r="D397" i="1" s="1"/>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H364" i="1" s="1"/>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D299"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69" i="1" s="1"/>
  <c r="H269" i="1" s="1"/>
  <c r="D273" i="4"/>
  <c r="F272" i="4"/>
  <c r="F271" i="4"/>
  <c r="F270" i="4"/>
  <c r="F269" i="4"/>
  <c r="E268" i="4"/>
  <c r="D264" i="1" s="1"/>
  <c r="G264" i="1" s="1"/>
  <c r="D268" i="4"/>
  <c r="F268" i="4" s="1"/>
  <c r="F267" i="4"/>
  <c r="F266" i="4"/>
  <c r="F265" i="4"/>
  <c r="E264" i="4"/>
  <c r="F264" i="4" s="1"/>
  <c r="D264" i="4"/>
  <c r="D263" i="4" s="1"/>
  <c r="F262" i="4"/>
  <c r="F261" i="4"/>
  <c r="F260" i="4"/>
  <c r="E259" i="4"/>
  <c r="D255" i="1" s="1"/>
  <c r="D259" i="4"/>
  <c r="F258" i="4"/>
  <c r="F257" i="4"/>
  <c r="F256" i="4"/>
  <c r="F255" i="4"/>
  <c r="F254" i="4"/>
  <c r="E253" i="4"/>
  <c r="D253" i="4"/>
  <c r="D252" i="4"/>
  <c r="F251" i="4"/>
  <c r="F250" i="4"/>
  <c r="F249" i="4"/>
  <c r="F248" i="4"/>
  <c r="F247" i="4"/>
  <c r="E247" i="4"/>
  <c r="D247" i="4"/>
  <c r="F246" i="4"/>
  <c r="F245" i="4"/>
  <c r="E244" i="4"/>
  <c r="D240" i="1" s="1"/>
  <c r="D244" i="4"/>
  <c r="F244" i="4" s="1"/>
  <c r="F243" i="4"/>
  <c r="F242" i="4"/>
  <c r="F241" i="4"/>
  <c r="E240" i="4"/>
  <c r="D240" i="4"/>
  <c r="F240" i="4" s="1"/>
  <c r="F239" i="4"/>
  <c r="F238" i="4"/>
  <c r="F237" i="4"/>
  <c r="E236" i="4"/>
  <c r="D236" i="4"/>
  <c r="F235" i="4"/>
  <c r="F234" i="4"/>
  <c r="F233" i="4"/>
  <c r="F232" i="4"/>
  <c r="E231" i="4"/>
  <c r="F231" i="4" s="1"/>
  <c r="D231" i="4"/>
  <c r="F230" i="4"/>
  <c r="F229" i="4"/>
  <c r="E228" i="4"/>
  <c r="D224" i="1" s="1"/>
  <c r="D228" i="4"/>
  <c r="F228" i="4" s="1"/>
  <c r="F227" i="4"/>
  <c r="F226" i="4"/>
  <c r="E225" i="4"/>
  <c r="D225" i="4"/>
  <c r="F223" i="4"/>
  <c r="F222" i="4"/>
  <c r="F221" i="4"/>
  <c r="F220" i="4"/>
  <c r="E219" i="4"/>
  <c r="D219" i="4"/>
  <c r="F218" i="4"/>
  <c r="F217" i="4"/>
  <c r="E216" i="4"/>
  <c r="F216" i="4" s="1"/>
  <c r="D216" i="4"/>
  <c r="D215" i="4" s="1"/>
  <c r="F214" i="4"/>
  <c r="F213" i="4"/>
  <c r="F212" i="4"/>
  <c r="F211" i="4"/>
  <c r="E210" i="4"/>
  <c r="D206" i="1" s="1"/>
  <c r="D210" i="4"/>
  <c r="F209" i="4"/>
  <c r="F208" i="4"/>
  <c r="F207" i="4"/>
  <c r="F206" i="4"/>
  <c r="F205" i="4"/>
  <c r="F204" i="4"/>
  <c r="F203" i="4"/>
  <c r="F202" i="4"/>
  <c r="E202" i="4"/>
  <c r="D198" i="1" s="1"/>
  <c r="D202" i="4"/>
  <c r="F201" i="4"/>
  <c r="F200" i="4"/>
  <c r="F199" i="4"/>
  <c r="F198" i="4"/>
  <c r="F197" i="4"/>
  <c r="E197" i="4"/>
  <c r="D197" i="4"/>
  <c r="D196"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F153" i="4"/>
  <c r="E153" i="4"/>
  <c r="D149" i="1" s="1"/>
  <c r="H149" i="1" s="1"/>
  <c r="D153" i="4"/>
  <c r="D152" i="4"/>
  <c r="F150" i="4"/>
  <c r="F149" i="4"/>
  <c r="F148" i="4"/>
  <c r="F147" i="4"/>
  <c r="F146" i="4"/>
  <c r="F145" i="4"/>
  <c r="F144" i="4"/>
  <c r="F143" i="4"/>
  <c r="F142" i="4"/>
  <c r="F141" i="4"/>
  <c r="E140" i="4"/>
  <c r="E139" i="4" s="1"/>
  <c r="D140" i="4"/>
  <c r="D139" i="4" s="1"/>
  <c r="F139" i="4" s="1"/>
  <c r="F138" i="4"/>
  <c r="F137" i="4"/>
  <c r="F136" i="4"/>
  <c r="F135" i="4"/>
  <c r="E134" i="4"/>
  <c r="F134" i="4" s="1"/>
  <c r="D134" i="4"/>
  <c r="D133" i="4" s="1"/>
  <c r="F132" i="4"/>
  <c r="F131" i="4"/>
  <c r="F130" i="4"/>
  <c r="F129" i="4"/>
  <c r="F128" i="4"/>
  <c r="E128" i="4"/>
  <c r="D128" i="4"/>
  <c r="D124" i="4" s="1"/>
  <c r="F127" i="4"/>
  <c r="F126" i="4"/>
  <c r="E125" i="4"/>
  <c r="E124" i="4" s="1"/>
  <c r="D120" i="1" s="1"/>
  <c r="H120" i="1" s="1"/>
  <c r="D125" i="4"/>
  <c r="F123" i="4"/>
  <c r="F122" i="4"/>
  <c r="F121" i="4"/>
  <c r="F120" i="4"/>
  <c r="E120" i="4"/>
  <c r="D120" i="4"/>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F54" i="4" s="1"/>
  <c r="D54" i="4"/>
  <c r="F53" i="4"/>
  <c r="F52" i="4"/>
  <c r="E51" i="4"/>
  <c r="D51" i="4"/>
  <c r="F51" i="4" s="1"/>
  <c r="D50" i="4"/>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8" i="1" s="1"/>
  <c r="H1577" i="1"/>
  <c r="G1577" i="1"/>
  <c r="C1577" i="1"/>
  <c r="C1576" i="1"/>
  <c r="G1576" i="1" s="1"/>
  <c r="C1575" i="1"/>
  <c r="C1574" i="1"/>
  <c r="H1574" i="1" s="1"/>
  <c r="H1573" i="1"/>
  <c r="G1573" i="1"/>
  <c r="C1573" i="1"/>
  <c r="H1572" i="1"/>
  <c r="C1572" i="1"/>
  <c r="G1572" i="1" s="1"/>
  <c r="C1571" i="1"/>
  <c r="C1570" i="1"/>
  <c r="H1570" i="1" s="1"/>
  <c r="H1569" i="1"/>
  <c r="G1569" i="1"/>
  <c r="C1569" i="1"/>
  <c r="H1568" i="1"/>
  <c r="C1568" i="1"/>
  <c r="G1568" i="1" s="1"/>
  <c r="C1567" i="1"/>
  <c r="C1566" i="1"/>
  <c r="H1566" i="1" s="1"/>
  <c r="H1565" i="1"/>
  <c r="G1565" i="1"/>
  <c r="C1565" i="1"/>
  <c r="H1564" i="1"/>
  <c r="C1564" i="1"/>
  <c r="G1564" i="1" s="1"/>
  <c r="C1563" i="1"/>
  <c r="C1562" i="1"/>
  <c r="H1562" i="1" s="1"/>
  <c r="H1561" i="1"/>
  <c r="G1561" i="1"/>
  <c r="C1561" i="1"/>
  <c r="H1560" i="1"/>
  <c r="C1560" i="1"/>
  <c r="G1560" i="1" s="1"/>
  <c r="C1559" i="1"/>
  <c r="C1558" i="1"/>
  <c r="H1558" i="1" s="1"/>
  <c r="H1557" i="1"/>
  <c r="G1557" i="1"/>
  <c r="C1557" i="1"/>
  <c r="H1556" i="1"/>
  <c r="C1556" i="1"/>
  <c r="G1556" i="1" s="1"/>
  <c r="C1555" i="1"/>
  <c r="C1554" i="1"/>
  <c r="H1554" i="1" s="1"/>
  <c r="H1553" i="1"/>
  <c r="G1553" i="1"/>
  <c r="C1553" i="1"/>
  <c r="H1552" i="1"/>
  <c r="C1552" i="1"/>
  <c r="G1552" i="1" s="1"/>
  <c r="C1551" i="1"/>
  <c r="C1550" i="1"/>
  <c r="H1550" i="1" s="1"/>
  <c r="H1549" i="1"/>
  <c r="G1549" i="1"/>
  <c r="C1549" i="1"/>
  <c r="H1548" i="1"/>
  <c r="C1548" i="1"/>
  <c r="G1548" i="1" s="1"/>
  <c r="C1547" i="1"/>
  <c r="C1546" i="1"/>
  <c r="H1546" i="1" s="1"/>
  <c r="H1545" i="1"/>
  <c r="G1545" i="1"/>
  <c r="C1545" i="1"/>
  <c r="H1544" i="1"/>
  <c r="C1544" i="1"/>
  <c r="G1544" i="1" s="1"/>
  <c r="C1543" i="1"/>
  <c r="C1542" i="1"/>
  <c r="H1542" i="1" s="1"/>
  <c r="H1541" i="1"/>
  <c r="G1541" i="1"/>
  <c r="C1541" i="1"/>
  <c r="H1540" i="1"/>
  <c r="C1540" i="1"/>
  <c r="G1540" i="1" s="1"/>
  <c r="C1539" i="1"/>
  <c r="C1538" i="1"/>
  <c r="H1538" i="1" s="1"/>
  <c r="H1537" i="1"/>
  <c r="G1537" i="1"/>
  <c r="C1537" i="1"/>
  <c r="H1536" i="1"/>
  <c r="C1536" i="1"/>
  <c r="G1536" i="1" s="1"/>
  <c r="C1535" i="1"/>
  <c r="C1534" i="1"/>
  <c r="H1534" i="1" s="1"/>
  <c r="H1533" i="1"/>
  <c r="G1533" i="1"/>
  <c r="C1533" i="1"/>
  <c r="H1532" i="1"/>
  <c r="C1532" i="1"/>
  <c r="G1532" i="1" s="1"/>
  <c r="C1531" i="1"/>
  <c r="C1530" i="1"/>
  <c r="H1530" i="1" s="1"/>
  <c r="H1529" i="1"/>
  <c r="G1529" i="1"/>
  <c r="C1529" i="1"/>
  <c r="H1528" i="1"/>
  <c r="C1528" i="1"/>
  <c r="G1528" i="1" s="1"/>
  <c r="C1527" i="1"/>
  <c r="C1526" i="1"/>
  <c r="H1526" i="1" s="1"/>
  <c r="H1525" i="1"/>
  <c r="G1525" i="1"/>
  <c r="C1525" i="1"/>
  <c r="H1524" i="1"/>
  <c r="C1523" i="1"/>
  <c r="C1522" i="1"/>
  <c r="H1522" i="1" s="1"/>
  <c r="H1521" i="1"/>
  <c r="G1521" i="1"/>
  <c r="C1521" i="1"/>
  <c r="H1520" i="1"/>
  <c r="C1520" i="1"/>
  <c r="G1520" i="1" s="1"/>
  <c r="C1519" i="1"/>
  <c r="H1516" i="1"/>
  <c r="C1516" i="1"/>
  <c r="G1516" i="1" s="1"/>
  <c r="C1515" i="1"/>
  <c r="C1514" i="1"/>
  <c r="H1514" i="1" s="1"/>
  <c r="H1513" i="1"/>
  <c r="G1513" i="1"/>
  <c r="C1513" i="1"/>
  <c r="H1512" i="1"/>
  <c r="C1512" i="1"/>
  <c r="G1512" i="1" s="1"/>
  <c r="C1511" i="1"/>
  <c r="C1510" i="1"/>
  <c r="H1510" i="1" s="1"/>
  <c r="C1509" i="1"/>
  <c r="H1509" i="1" s="1"/>
  <c r="C1508" i="1"/>
  <c r="G1508" i="1" s="1"/>
  <c r="C1507" i="1"/>
  <c r="C1506" i="1"/>
  <c r="H1506" i="1" s="1"/>
  <c r="C1505" i="1"/>
  <c r="H1505" i="1" s="1"/>
  <c r="H1504" i="1"/>
  <c r="C1504" i="1"/>
  <c r="G1504" i="1" s="1"/>
  <c r="C1503" i="1"/>
  <c r="C1502" i="1"/>
  <c r="H1502" i="1" s="1"/>
  <c r="H1500" i="1"/>
  <c r="C1500" i="1"/>
  <c r="G1500" i="1" s="1"/>
  <c r="C1498" i="1"/>
  <c r="H1498" i="1" s="1"/>
  <c r="H1497" i="1"/>
  <c r="C1497" i="1"/>
  <c r="G1497" i="1" s="1"/>
  <c r="C1496" i="1"/>
  <c r="G1496" i="1" s="1"/>
  <c r="C1495" i="1"/>
  <c r="C1494" i="1"/>
  <c r="H1494" i="1" s="1"/>
  <c r="C1493" i="1"/>
  <c r="H1493" i="1" s="1"/>
  <c r="C1492" i="1"/>
  <c r="G1492" i="1" s="1"/>
  <c r="C1491" i="1"/>
  <c r="C1490" i="1"/>
  <c r="H1490" i="1" s="1"/>
  <c r="G1489" i="1"/>
  <c r="C1489" i="1"/>
  <c r="H1489" i="1" s="1"/>
  <c r="C1488" i="1"/>
  <c r="G1488" i="1" s="1"/>
  <c r="C1487" i="1"/>
  <c r="C1486" i="1"/>
  <c r="H1486" i="1" s="1"/>
  <c r="H1485" i="1"/>
  <c r="G1485" i="1"/>
  <c r="C1485" i="1"/>
  <c r="C1484" i="1"/>
  <c r="G1484" i="1" s="1"/>
  <c r="C1483" i="1"/>
  <c r="C1482" i="1"/>
  <c r="H1482" i="1" s="1"/>
  <c r="H1480" i="1"/>
  <c r="C1480" i="1"/>
  <c r="G1480" i="1" s="1"/>
  <c r="D1479" i="1"/>
  <c r="H1479" i="1" s="1"/>
  <c r="C1479" i="1"/>
  <c r="D1478" i="1"/>
  <c r="G1478" i="1" s="1"/>
  <c r="C1478" i="1"/>
  <c r="J1478" i="1" s="1"/>
  <c r="D1477" i="1"/>
  <c r="H1477" i="1" s="1"/>
  <c r="C1477" i="1"/>
  <c r="G1476" i="1"/>
  <c r="D1476" i="1"/>
  <c r="C1476" i="1"/>
  <c r="J1476" i="1" s="1"/>
  <c r="D1475" i="1"/>
  <c r="G1475" i="1" s="1"/>
  <c r="C1475" i="1"/>
  <c r="D1474" i="1"/>
  <c r="C1474" i="1"/>
  <c r="D1473" i="1"/>
  <c r="C1473" i="1"/>
  <c r="H1473" i="1" s="1"/>
  <c r="D1472" i="1"/>
  <c r="C1472" i="1"/>
  <c r="D1471" i="1"/>
  <c r="C1471" i="1"/>
  <c r="D1470" i="1"/>
  <c r="G1470" i="1" s="1"/>
  <c r="C1470" i="1"/>
  <c r="C1469" i="1"/>
  <c r="H1468" i="1"/>
  <c r="D1468" i="1"/>
  <c r="C1468" i="1"/>
  <c r="D1467" i="1"/>
  <c r="G1467" i="1" s="1"/>
  <c r="C1467" i="1"/>
  <c r="D1466" i="1"/>
  <c r="H1466" i="1" s="1"/>
  <c r="C1466" i="1"/>
  <c r="D1465" i="1"/>
  <c r="G1465" i="1" s="1"/>
  <c r="C1465" i="1"/>
  <c r="J1465" i="1" s="1"/>
  <c r="D1464" i="1"/>
  <c r="H1464" i="1" s="1"/>
  <c r="C1464" i="1"/>
  <c r="D1463" i="1"/>
  <c r="G1463" i="1" s="1"/>
  <c r="C1463" i="1"/>
  <c r="D1462" i="1"/>
  <c r="H1462" i="1" s="1"/>
  <c r="C1462" i="1"/>
  <c r="D1461" i="1"/>
  <c r="C1461" i="1"/>
  <c r="D1460" i="1"/>
  <c r="C1460" i="1"/>
  <c r="D1459" i="1"/>
  <c r="C1459" i="1"/>
  <c r="D1458" i="1"/>
  <c r="C1458" i="1"/>
  <c r="D1457" i="1"/>
  <c r="C1457" i="1"/>
  <c r="D1456" i="1"/>
  <c r="C1456" i="1"/>
  <c r="D1455" i="1"/>
  <c r="C1455" i="1"/>
  <c r="C1454" i="1"/>
  <c r="G1452" i="1"/>
  <c r="D1452" i="1"/>
  <c r="C1452" i="1"/>
  <c r="J1452" i="1" s="1"/>
  <c r="D1451" i="1"/>
  <c r="H1451" i="1" s="1"/>
  <c r="C1451" i="1"/>
  <c r="D1450" i="1"/>
  <c r="G1450" i="1" s="1"/>
  <c r="C1450" i="1"/>
  <c r="D1449" i="1"/>
  <c r="H1449" i="1" s="1"/>
  <c r="C1449" i="1"/>
  <c r="D1448" i="1"/>
  <c r="G1448" i="1" s="1"/>
  <c r="C1448" i="1"/>
  <c r="J1448" i="1" s="1"/>
  <c r="D1447" i="1"/>
  <c r="H1447" i="1" s="1"/>
  <c r="C1447" i="1"/>
  <c r="D1446" i="1"/>
  <c r="G1446" i="1" s="1"/>
  <c r="C1446" i="1"/>
  <c r="D1445" i="1"/>
  <c r="J1445" i="1" s="1"/>
  <c r="C1445" i="1"/>
  <c r="D1444" i="1"/>
  <c r="J1444" i="1" s="1"/>
  <c r="C1444" i="1"/>
  <c r="D1443" i="1"/>
  <c r="J1443" i="1" s="1"/>
  <c r="C1443" i="1"/>
  <c r="D1442" i="1"/>
  <c r="J1442" i="1" s="1"/>
  <c r="C1442" i="1"/>
  <c r="D1441" i="1"/>
  <c r="J1441" i="1" s="1"/>
  <c r="C1441" i="1"/>
  <c r="D1440" i="1"/>
  <c r="C1440" i="1"/>
  <c r="D1439" i="1"/>
  <c r="J1439" i="1" s="1"/>
  <c r="C1439" i="1"/>
  <c r="D1438" i="1"/>
  <c r="G1438" i="1" s="1"/>
  <c r="C1438" i="1"/>
  <c r="H1434" i="1"/>
  <c r="D1434" i="1"/>
  <c r="G1434" i="1" s="1"/>
  <c r="C1434" i="1"/>
  <c r="H1433" i="1"/>
  <c r="G1433" i="1"/>
  <c r="D1433" i="1"/>
  <c r="C1433" i="1"/>
  <c r="H1432" i="1"/>
  <c r="G1432" i="1"/>
  <c r="D1432" i="1"/>
  <c r="C1432" i="1"/>
  <c r="H1431" i="1"/>
  <c r="D1431" i="1"/>
  <c r="G1431" i="1" s="1"/>
  <c r="C1431" i="1"/>
  <c r="G1430" i="1"/>
  <c r="D1430" i="1"/>
  <c r="H1430" i="1" s="1"/>
  <c r="C1430" i="1"/>
  <c r="H1429" i="1"/>
  <c r="G1429" i="1"/>
  <c r="D1429" i="1"/>
  <c r="C1429" i="1"/>
  <c r="H1428" i="1"/>
  <c r="D1428" i="1"/>
  <c r="G1428" i="1" s="1"/>
  <c r="C1428" i="1"/>
  <c r="H1427" i="1"/>
  <c r="G1427" i="1"/>
  <c r="D1427" i="1"/>
  <c r="C1427" i="1"/>
  <c r="H1426" i="1"/>
  <c r="G1426" i="1"/>
  <c r="D1426" i="1"/>
  <c r="C1426" i="1"/>
  <c r="H1425" i="1"/>
  <c r="D1425" i="1"/>
  <c r="G1425" i="1" s="1"/>
  <c r="C1425" i="1"/>
  <c r="H1424" i="1"/>
  <c r="G1424" i="1"/>
  <c r="D1424" i="1"/>
  <c r="C1424" i="1"/>
  <c r="H1422" i="1"/>
  <c r="D1422" i="1"/>
  <c r="G1422" i="1" s="1"/>
  <c r="C1422" i="1"/>
  <c r="H1421" i="1"/>
  <c r="G1421" i="1"/>
  <c r="D1421" i="1"/>
  <c r="C1421" i="1"/>
  <c r="H1420" i="1"/>
  <c r="G1420" i="1"/>
  <c r="D1420" i="1"/>
  <c r="C1420" i="1"/>
  <c r="H1419" i="1"/>
  <c r="D1419" i="1"/>
  <c r="G1419" i="1" s="1"/>
  <c r="C1419" i="1"/>
  <c r="H1418" i="1"/>
  <c r="G1418" i="1"/>
  <c r="D1418" i="1"/>
  <c r="C1418" i="1"/>
  <c r="H1417" i="1"/>
  <c r="G1417" i="1"/>
  <c r="D1417" i="1"/>
  <c r="C1417" i="1"/>
  <c r="H1416" i="1"/>
  <c r="D1416" i="1"/>
  <c r="G1416" i="1" s="1"/>
  <c r="C1416" i="1"/>
  <c r="H1415" i="1"/>
  <c r="G1415" i="1"/>
  <c r="D1415" i="1"/>
  <c r="C1415" i="1"/>
  <c r="H1414" i="1"/>
  <c r="G1414" i="1"/>
  <c r="D1414" i="1"/>
  <c r="C1414" i="1"/>
  <c r="H1413" i="1"/>
  <c r="D1413" i="1"/>
  <c r="G1413" i="1" s="1"/>
  <c r="C1413" i="1"/>
  <c r="H1412" i="1"/>
  <c r="G1412" i="1"/>
  <c r="D1412" i="1"/>
  <c r="C1412" i="1"/>
  <c r="H1411" i="1"/>
  <c r="G1411" i="1"/>
  <c r="D1411" i="1"/>
  <c r="C1411" i="1"/>
  <c r="H1410" i="1"/>
  <c r="D1410" i="1"/>
  <c r="G1410" i="1" s="1"/>
  <c r="C1410" i="1"/>
  <c r="H1409" i="1"/>
  <c r="G1409" i="1"/>
  <c r="D1409" i="1"/>
  <c r="C1409" i="1"/>
  <c r="D1408" i="1"/>
  <c r="H1407" i="1"/>
  <c r="D1407" i="1"/>
  <c r="G1407" i="1" s="1"/>
  <c r="C1407" i="1"/>
  <c r="H1406" i="1"/>
  <c r="G1406" i="1"/>
  <c r="D1406" i="1"/>
  <c r="C1406" i="1"/>
  <c r="H1405" i="1"/>
  <c r="G1405" i="1"/>
  <c r="D1405" i="1"/>
  <c r="C1405" i="1"/>
  <c r="H1404" i="1"/>
  <c r="D1404" i="1"/>
  <c r="G1404" i="1" s="1"/>
  <c r="C1404" i="1"/>
  <c r="H1403" i="1"/>
  <c r="G1403" i="1"/>
  <c r="D1403" i="1"/>
  <c r="C1403" i="1"/>
  <c r="H1402" i="1"/>
  <c r="G1402" i="1"/>
  <c r="D1402" i="1"/>
  <c r="C1402" i="1"/>
  <c r="H1401" i="1"/>
  <c r="D1401" i="1"/>
  <c r="G1401" i="1" s="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D1332" i="1"/>
  <c r="H1332" i="1" s="1"/>
  <c r="C1332" i="1"/>
  <c r="H1331" i="1"/>
  <c r="G1331" i="1"/>
  <c r="D1331" i="1"/>
  <c r="C1331" i="1"/>
  <c r="H1330" i="1"/>
  <c r="D1330" i="1"/>
  <c r="G1330" i="1" s="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D1298" i="1"/>
  <c r="H1298" i="1" s="1"/>
  <c r="C1298" i="1"/>
  <c r="D1297" i="1"/>
  <c r="H1297" i="1" s="1"/>
  <c r="C1297" i="1"/>
  <c r="D1296" i="1"/>
  <c r="H1296" i="1" s="1"/>
  <c r="C1296" i="1"/>
  <c r="D1295" i="1"/>
  <c r="H1295" i="1" s="1"/>
  <c r="C1295" i="1"/>
  <c r="D1294" i="1"/>
  <c r="G1294" i="1" s="1"/>
  <c r="C1294" i="1"/>
  <c r="D1293" i="1"/>
  <c r="H1293" i="1" s="1"/>
  <c r="C1293" i="1"/>
  <c r="D1292" i="1"/>
  <c r="H1292" i="1" s="1"/>
  <c r="C1292" i="1"/>
  <c r="D1291" i="1"/>
  <c r="G1291" i="1" s="1"/>
  <c r="C1291" i="1"/>
  <c r="D1290" i="1"/>
  <c r="H1290" i="1" s="1"/>
  <c r="C1290" i="1"/>
  <c r="H1289" i="1"/>
  <c r="D1289" i="1"/>
  <c r="G1289" i="1" s="1"/>
  <c r="C1289" i="1"/>
  <c r="H1288" i="1"/>
  <c r="D1288" i="1"/>
  <c r="G1288" i="1" s="1"/>
  <c r="C1288" i="1"/>
  <c r="H1287" i="1"/>
  <c r="D1287" i="1"/>
  <c r="G1287" i="1" s="1"/>
  <c r="C1287" i="1"/>
  <c r="D1286" i="1"/>
  <c r="H1286" i="1" s="1"/>
  <c r="C1286" i="1"/>
  <c r="H1285" i="1"/>
  <c r="D1285" i="1"/>
  <c r="G1285" i="1" s="1"/>
  <c r="C1285" i="1"/>
  <c r="H1284" i="1"/>
  <c r="D1284" i="1"/>
  <c r="G1284" i="1" s="1"/>
  <c r="C1284" i="1"/>
  <c r="D1283" i="1"/>
  <c r="H1283" i="1" s="1"/>
  <c r="C1283" i="1"/>
  <c r="D1282" i="1"/>
  <c r="H1282" i="1" s="1"/>
  <c r="C1282" i="1"/>
  <c r="D1281" i="1"/>
  <c r="H1281" i="1" s="1"/>
  <c r="C1281" i="1"/>
  <c r="D1280" i="1"/>
  <c r="H1280" i="1" s="1"/>
  <c r="C1280" i="1"/>
  <c r="D1279" i="1"/>
  <c r="G1279" i="1" s="1"/>
  <c r="C1279" i="1"/>
  <c r="D1278" i="1"/>
  <c r="H1278" i="1" s="1"/>
  <c r="C1278" i="1"/>
  <c r="H1277" i="1"/>
  <c r="D1277" i="1"/>
  <c r="G1277" i="1" s="1"/>
  <c r="C1277" i="1"/>
  <c r="H1276" i="1"/>
  <c r="G1276" i="1"/>
  <c r="D1276" i="1"/>
  <c r="C1276" i="1"/>
  <c r="D1275" i="1"/>
  <c r="H1275" i="1" s="1"/>
  <c r="C1275" i="1"/>
  <c r="H1274" i="1"/>
  <c r="G1274" i="1"/>
  <c r="D1274" i="1"/>
  <c r="C1274" i="1"/>
  <c r="H1273" i="1"/>
  <c r="G1273" i="1"/>
  <c r="D1273" i="1"/>
  <c r="C1273" i="1"/>
  <c r="D1272" i="1"/>
  <c r="H1272" i="1" s="1"/>
  <c r="C1272" i="1"/>
  <c r="H1271" i="1"/>
  <c r="G1271" i="1"/>
  <c r="D1271" i="1"/>
  <c r="C1271" i="1"/>
  <c r="G1270" i="1"/>
  <c r="D1270" i="1"/>
  <c r="H1270" i="1" s="1"/>
  <c r="C1270" i="1"/>
  <c r="D1269" i="1"/>
  <c r="H1269" i="1" s="1"/>
  <c r="C1269" i="1"/>
  <c r="D1268" i="1"/>
  <c r="H1268" i="1" s="1"/>
  <c r="C1268" i="1"/>
  <c r="H1267" i="1"/>
  <c r="G1267" i="1"/>
  <c r="D1267" i="1"/>
  <c r="C1267" i="1"/>
  <c r="D1266" i="1"/>
  <c r="H1266" i="1" s="1"/>
  <c r="C1266" i="1"/>
  <c r="D1265" i="1"/>
  <c r="H1265" i="1" s="1"/>
  <c r="C1265" i="1"/>
  <c r="D1264" i="1"/>
  <c r="H1264" i="1" s="1"/>
  <c r="C1264" i="1"/>
  <c r="D1263" i="1"/>
  <c r="H1263" i="1" s="1"/>
  <c r="C1263" i="1"/>
  <c r="D1262" i="1"/>
  <c r="H1262" i="1" s="1"/>
  <c r="C1262" i="1"/>
  <c r="H1261" i="1"/>
  <c r="G1261" i="1"/>
  <c r="D1261" i="1"/>
  <c r="C1261" i="1"/>
  <c r="D1260" i="1"/>
  <c r="H1260" i="1" s="1"/>
  <c r="C1260" i="1"/>
  <c r="H1259" i="1"/>
  <c r="G1259" i="1"/>
  <c r="D1259" i="1"/>
  <c r="C1259" i="1"/>
  <c r="H1258" i="1"/>
  <c r="G1258" i="1"/>
  <c r="D1258" i="1"/>
  <c r="C1258" i="1"/>
  <c r="D1257" i="1"/>
  <c r="H1257" i="1" s="1"/>
  <c r="C1257" i="1"/>
  <c r="D1256" i="1"/>
  <c r="H1256" i="1" s="1"/>
  <c r="C1256" i="1"/>
  <c r="H1255" i="1"/>
  <c r="G1255" i="1"/>
  <c r="D1255" i="1"/>
  <c r="C1255" i="1"/>
  <c r="D1254" i="1"/>
  <c r="H1254" i="1" s="1"/>
  <c r="C1254" i="1"/>
  <c r="D1253" i="1"/>
  <c r="H1253" i="1" s="1"/>
  <c r="C1253" i="1"/>
  <c r="G1252" i="1"/>
  <c r="D1252" i="1"/>
  <c r="H1252" i="1" s="1"/>
  <c r="C1252" i="1"/>
  <c r="D1251" i="1"/>
  <c r="H1251" i="1" s="1"/>
  <c r="C1251" i="1"/>
  <c r="D1250" i="1"/>
  <c r="H1250" i="1" s="1"/>
  <c r="C1250" i="1"/>
  <c r="H1249" i="1"/>
  <c r="G1249" i="1"/>
  <c r="D1249" i="1"/>
  <c r="C1249" i="1"/>
  <c r="D1248" i="1"/>
  <c r="H1248" i="1" s="1"/>
  <c r="C1248" i="1"/>
  <c r="D1247" i="1"/>
  <c r="H1247" i="1" s="1"/>
  <c r="C1247" i="1"/>
  <c r="H1246" i="1"/>
  <c r="G1246" i="1"/>
  <c r="D1246" i="1"/>
  <c r="C1246" i="1"/>
  <c r="D1245" i="1"/>
  <c r="H1245" i="1" s="1"/>
  <c r="C1245" i="1"/>
  <c r="D1244" i="1"/>
  <c r="H1244" i="1" s="1"/>
  <c r="C1244" i="1"/>
  <c r="H1243" i="1"/>
  <c r="G1243" i="1"/>
  <c r="D1243" i="1"/>
  <c r="C1243" i="1"/>
  <c r="H1242" i="1"/>
  <c r="G1242" i="1"/>
  <c r="D1242" i="1"/>
  <c r="C1242" i="1"/>
  <c r="D1241" i="1"/>
  <c r="G1241" i="1" s="1"/>
  <c r="C1241" i="1"/>
  <c r="D1240" i="1"/>
  <c r="H1240" i="1" s="1"/>
  <c r="C1240" i="1"/>
  <c r="D1239" i="1"/>
  <c r="H1239" i="1" s="1"/>
  <c r="C1239" i="1"/>
  <c r="D1238" i="1"/>
  <c r="H1238" i="1" s="1"/>
  <c r="C1238" i="1"/>
  <c r="D1237" i="1"/>
  <c r="G1237" i="1" s="1"/>
  <c r="C1237" i="1"/>
  <c r="D1236" i="1"/>
  <c r="H1236" i="1" s="1"/>
  <c r="C1236" i="1"/>
  <c r="D1235" i="1"/>
  <c r="H1235" i="1" s="1"/>
  <c r="C1235" i="1"/>
  <c r="H1234" i="1"/>
  <c r="D1234" i="1"/>
  <c r="G1234" i="1" s="1"/>
  <c r="C1234" i="1"/>
  <c r="D1233" i="1"/>
  <c r="H1233" i="1" s="1"/>
  <c r="C1233" i="1"/>
  <c r="D1232" i="1"/>
  <c r="H1232" i="1" s="1"/>
  <c r="C1232" i="1"/>
  <c r="H1231" i="1"/>
  <c r="D1231" i="1"/>
  <c r="G1231" i="1" s="1"/>
  <c r="C1231" i="1"/>
  <c r="D1230" i="1"/>
  <c r="H1230" i="1" s="1"/>
  <c r="C1230" i="1"/>
  <c r="H1229" i="1"/>
  <c r="G1229" i="1"/>
  <c r="D1229" i="1"/>
  <c r="C1229" i="1"/>
  <c r="D1228" i="1"/>
  <c r="G1228" i="1" s="1"/>
  <c r="C1228" i="1"/>
  <c r="C1227" i="1"/>
  <c r="D1226" i="1"/>
  <c r="H1226" i="1" s="1"/>
  <c r="C1226" i="1"/>
  <c r="D1225" i="1"/>
  <c r="H1225" i="1" s="1"/>
  <c r="C1225" i="1"/>
  <c r="D1224" i="1"/>
  <c r="H1224" i="1" s="1"/>
  <c r="C1224" i="1"/>
  <c r="D1223" i="1"/>
  <c r="H1223" i="1" s="1"/>
  <c r="C1223" i="1"/>
  <c r="D1221" i="1"/>
  <c r="H1221" i="1" s="1"/>
  <c r="C1221" i="1"/>
  <c r="D1220" i="1"/>
  <c r="H1220" i="1" s="1"/>
  <c r="C1220" i="1"/>
  <c r="D1219" i="1"/>
  <c r="H1219" i="1" s="1"/>
  <c r="C1219" i="1"/>
  <c r="D1218" i="1"/>
  <c r="H1218" i="1" s="1"/>
  <c r="C1218" i="1"/>
  <c r="D1217" i="1"/>
  <c r="H1217" i="1" s="1"/>
  <c r="C1217" i="1"/>
  <c r="D1216" i="1"/>
  <c r="H1216" i="1" s="1"/>
  <c r="C1216" i="1"/>
  <c r="C1215" i="1"/>
  <c r="D1213" i="1"/>
  <c r="H1213" i="1" s="1"/>
  <c r="C1213" i="1"/>
  <c r="D1212" i="1"/>
  <c r="H1212" i="1" s="1"/>
  <c r="C1212" i="1"/>
  <c r="D1211" i="1"/>
  <c r="H1211" i="1" s="1"/>
  <c r="C1211" i="1"/>
  <c r="D1210" i="1"/>
  <c r="G1210" i="1" s="1"/>
  <c r="C1210" i="1"/>
  <c r="D1209" i="1"/>
  <c r="H1209" i="1" s="1"/>
  <c r="C1209" i="1"/>
  <c r="H1208" i="1"/>
  <c r="G1208" i="1"/>
  <c r="D1208" i="1"/>
  <c r="C1208" i="1"/>
  <c r="D1207" i="1"/>
  <c r="G1207" i="1" s="1"/>
  <c r="C1207" i="1"/>
  <c r="G1206" i="1"/>
  <c r="D1206" i="1"/>
  <c r="H1206" i="1" s="1"/>
  <c r="C1206" i="1"/>
  <c r="D1205" i="1"/>
  <c r="H1205" i="1" s="1"/>
  <c r="C1205" i="1"/>
  <c r="D1204" i="1"/>
  <c r="G1204" i="1" s="1"/>
  <c r="C1204" i="1"/>
  <c r="D1203" i="1"/>
  <c r="H1203" i="1" s="1"/>
  <c r="C1203" i="1"/>
  <c r="D1202" i="1"/>
  <c r="H1202" i="1" s="1"/>
  <c r="C1202" i="1"/>
  <c r="H1200" i="1"/>
  <c r="G1200" i="1"/>
  <c r="D1200" i="1"/>
  <c r="C1200" i="1"/>
  <c r="H1199" i="1"/>
  <c r="D1199" i="1"/>
  <c r="G1199" i="1" s="1"/>
  <c r="C1199" i="1"/>
  <c r="D1198" i="1"/>
  <c r="H1198" i="1" s="1"/>
  <c r="C1198" i="1"/>
  <c r="H1197" i="1"/>
  <c r="G1197" i="1"/>
  <c r="D1197" i="1"/>
  <c r="C1197" i="1"/>
  <c r="D1196" i="1"/>
  <c r="H1196" i="1" s="1"/>
  <c r="C1196" i="1"/>
  <c r="D1195" i="1"/>
  <c r="H1195" i="1" s="1"/>
  <c r="C1195" i="1"/>
  <c r="H1194" i="1"/>
  <c r="G1194" i="1"/>
  <c r="D1194" i="1"/>
  <c r="C1194" i="1"/>
  <c r="D1193" i="1"/>
  <c r="H1193" i="1" s="1"/>
  <c r="C1193" i="1"/>
  <c r="D1192" i="1"/>
  <c r="H1192" i="1" s="1"/>
  <c r="C1192" i="1"/>
  <c r="H1191" i="1"/>
  <c r="G1191" i="1"/>
  <c r="D1191" i="1"/>
  <c r="C1191" i="1"/>
  <c r="D1190" i="1"/>
  <c r="H1190" i="1" s="1"/>
  <c r="C1190" i="1"/>
  <c r="D1189" i="1"/>
  <c r="H1189" i="1" s="1"/>
  <c r="C1189" i="1"/>
  <c r="D1188" i="1"/>
  <c r="H1188" i="1" s="1"/>
  <c r="C1188" i="1"/>
  <c r="D1187" i="1"/>
  <c r="H1187" i="1" s="1"/>
  <c r="C1187" i="1"/>
  <c r="D1186" i="1"/>
  <c r="H1186" i="1" s="1"/>
  <c r="C1186" i="1"/>
  <c r="G1185" i="1"/>
  <c r="D1185" i="1"/>
  <c r="H1185" i="1" s="1"/>
  <c r="C1185" i="1"/>
  <c r="C1184" i="1"/>
  <c r="D1182" i="1"/>
  <c r="H1182" i="1" s="1"/>
  <c r="C1182" i="1"/>
  <c r="G1181" i="1"/>
  <c r="D1181" i="1"/>
  <c r="H1181" i="1" s="1"/>
  <c r="C1181" i="1"/>
  <c r="D1180" i="1"/>
  <c r="H1180" i="1" s="1"/>
  <c r="C1180" i="1"/>
  <c r="D1179" i="1"/>
  <c r="G1179" i="1" s="1"/>
  <c r="C1179" i="1"/>
  <c r="G1178" i="1"/>
  <c r="D1178" i="1"/>
  <c r="H1178" i="1" s="1"/>
  <c r="C1178" i="1"/>
  <c r="D1177" i="1"/>
  <c r="H1177" i="1" s="1"/>
  <c r="C1177" i="1"/>
  <c r="D1176" i="1"/>
  <c r="G1176" i="1" s="1"/>
  <c r="C1176" i="1"/>
  <c r="C1175" i="1"/>
  <c r="D1174" i="1"/>
  <c r="H1174" i="1" s="1"/>
  <c r="C1174" i="1"/>
  <c r="H1173" i="1"/>
  <c r="D1173" i="1"/>
  <c r="G1173" i="1" s="1"/>
  <c r="C1173" i="1"/>
  <c r="D1172" i="1"/>
  <c r="H1172" i="1" s="1"/>
  <c r="C1172" i="1"/>
  <c r="D1171" i="1"/>
  <c r="H1171" i="1" s="1"/>
  <c r="C1171" i="1"/>
  <c r="H1170" i="1"/>
  <c r="D1170" i="1"/>
  <c r="G1170" i="1" s="1"/>
  <c r="C1170" i="1"/>
  <c r="D1169" i="1"/>
  <c r="H1169" i="1" s="1"/>
  <c r="C1169" i="1"/>
  <c r="D1168" i="1"/>
  <c r="H1168" i="1" s="1"/>
  <c r="C1168" i="1"/>
  <c r="C1167" i="1"/>
  <c r="D1166" i="1"/>
  <c r="H1166" i="1" s="1"/>
  <c r="C1166" i="1"/>
  <c r="D1165" i="1"/>
  <c r="H1165" i="1" s="1"/>
  <c r="C1165" i="1"/>
  <c r="H1164" i="1"/>
  <c r="G1164" i="1"/>
  <c r="D1164" i="1"/>
  <c r="C1164" i="1"/>
  <c r="D1163" i="1"/>
  <c r="H1163" i="1" s="1"/>
  <c r="C1163" i="1"/>
  <c r="H1162" i="1"/>
  <c r="G1162" i="1"/>
  <c r="D1162" i="1"/>
  <c r="C1162" i="1"/>
  <c r="H1161" i="1"/>
  <c r="G1161" i="1"/>
  <c r="D1161" i="1"/>
  <c r="C1161" i="1"/>
  <c r="D1160" i="1"/>
  <c r="H1160" i="1" s="1"/>
  <c r="C1160" i="1"/>
  <c r="D1159" i="1"/>
  <c r="H1159" i="1" s="1"/>
  <c r="C1159" i="1"/>
  <c r="H1158" i="1"/>
  <c r="D1158" i="1"/>
  <c r="G1158" i="1" s="1"/>
  <c r="C1158" i="1"/>
  <c r="D1157" i="1"/>
  <c r="H1157" i="1" s="1"/>
  <c r="C1157" i="1"/>
  <c r="D1156" i="1"/>
  <c r="H1156" i="1" s="1"/>
  <c r="C1156" i="1"/>
  <c r="H1155" i="1"/>
  <c r="G1155" i="1"/>
  <c r="D1155" i="1"/>
  <c r="C1155" i="1"/>
  <c r="C1154" i="1"/>
  <c r="D1151" i="1"/>
  <c r="H1151" i="1" s="1"/>
  <c r="C1151" i="1"/>
  <c r="H1150" i="1"/>
  <c r="D1150" i="1"/>
  <c r="G1150" i="1" s="1"/>
  <c r="C1150" i="1"/>
  <c r="D1149" i="1"/>
  <c r="H1149" i="1" s="1"/>
  <c r="C1149" i="1"/>
  <c r="C1148" i="1"/>
  <c r="H1147" i="1"/>
  <c r="G1147" i="1"/>
  <c r="D1147" i="1"/>
  <c r="C1147" i="1"/>
  <c r="D1146" i="1"/>
  <c r="H1146" i="1" s="1"/>
  <c r="C1146" i="1"/>
  <c r="D1145" i="1"/>
  <c r="H1145" i="1" s="1"/>
  <c r="C1145" i="1"/>
  <c r="H1144" i="1"/>
  <c r="D1144" i="1"/>
  <c r="G1144" i="1" s="1"/>
  <c r="C1144" i="1"/>
  <c r="H1143" i="1"/>
  <c r="G1143" i="1"/>
  <c r="D1143" i="1"/>
  <c r="C1143" i="1"/>
  <c r="D1142" i="1"/>
  <c r="H1142" i="1" s="1"/>
  <c r="C1142" i="1"/>
  <c r="H1141" i="1"/>
  <c r="D1141" i="1"/>
  <c r="G1141" i="1" s="1"/>
  <c r="C1141" i="1"/>
  <c r="D1140" i="1"/>
  <c r="H1140" i="1" s="1"/>
  <c r="C1140" i="1"/>
  <c r="D1139" i="1"/>
  <c r="G1139" i="1" s="1"/>
  <c r="C1139" i="1"/>
  <c r="H1138" i="1"/>
  <c r="D1138" i="1"/>
  <c r="G1138" i="1" s="1"/>
  <c r="C1138" i="1"/>
  <c r="D1137" i="1"/>
  <c r="H1137" i="1" s="1"/>
  <c r="C1137" i="1"/>
  <c r="D1136" i="1"/>
  <c r="G1136" i="1" s="1"/>
  <c r="C1136" i="1"/>
  <c r="D1135" i="1"/>
  <c r="H1135" i="1" s="1"/>
  <c r="C1135" i="1"/>
  <c r="G1134" i="1"/>
  <c r="D1134" i="1"/>
  <c r="H1134" i="1" s="1"/>
  <c r="C1134" i="1"/>
  <c r="H1133" i="1"/>
  <c r="D1133" i="1"/>
  <c r="G1133" i="1" s="1"/>
  <c r="C1133" i="1"/>
  <c r="D1132" i="1"/>
  <c r="H1132" i="1" s="1"/>
  <c r="C1132" i="1"/>
  <c r="D1131" i="1"/>
  <c r="H1131" i="1" s="1"/>
  <c r="C1131" i="1"/>
  <c r="D1130" i="1"/>
  <c r="G1130" i="1" s="1"/>
  <c r="C1130" i="1"/>
  <c r="D1129" i="1"/>
  <c r="H1129" i="1" s="1"/>
  <c r="C1129" i="1"/>
  <c r="D1128" i="1"/>
  <c r="H1128" i="1" s="1"/>
  <c r="C1128" i="1"/>
  <c r="C1127" i="1"/>
  <c r="D1126" i="1"/>
  <c r="H1126" i="1" s="1"/>
  <c r="C1126" i="1"/>
  <c r="D1125" i="1"/>
  <c r="H1125" i="1" s="1"/>
  <c r="C1125" i="1"/>
  <c r="C1124" i="1"/>
  <c r="D1123" i="1"/>
  <c r="H1123" i="1" s="1"/>
  <c r="C1123" i="1"/>
  <c r="D1122" i="1"/>
  <c r="H1122" i="1" s="1"/>
  <c r="C1122" i="1"/>
  <c r="D1121" i="1"/>
  <c r="G1121" i="1" s="1"/>
  <c r="C1121" i="1"/>
  <c r="D1120" i="1"/>
  <c r="H1120" i="1" s="1"/>
  <c r="C1120" i="1"/>
  <c r="D1119" i="1"/>
  <c r="H1119" i="1" s="1"/>
  <c r="C1119" i="1"/>
  <c r="D1118" i="1"/>
  <c r="G1118" i="1" s="1"/>
  <c r="C1118" i="1"/>
  <c r="D1117" i="1"/>
  <c r="H1117" i="1" s="1"/>
  <c r="C1117" i="1"/>
  <c r="D1116" i="1"/>
  <c r="H1116" i="1" s="1"/>
  <c r="C1116" i="1"/>
  <c r="D1115" i="1"/>
  <c r="H1115" i="1" s="1"/>
  <c r="C1115" i="1"/>
  <c r="D1114" i="1"/>
  <c r="H1114" i="1" s="1"/>
  <c r="C1114" i="1"/>
  <c r="D1113" i="1"/>
  <c r="H1113" i="1" s="1"/>
  <c r="C1113" i="1"/>
  <c r="H1111" i="1"/>
  <c r="D1111" i="1"/>
  <c r="G1111" i="1" s="1"/>
  <c r="C1111" i="1"/>
  <c r="D1110" i="1"/>
  <c r="H1110" i="1" s="1"/>
  <c r="C1110" i="1"/>
  <c r="D1109" i="1"/>
  <c r="H1109" i="1" s="1"/>
  <c r="C1109" i="1"/>
  <c r="D1108" i="1"/>
  <c r="G1108" i="1" s="1"/>
  <c r="C1108" i="1"/>
  <c r="H1107" i="1"/>
  <c r="D1107" i="1"/>
  <c r="G1107" i="1" s="1"/>
  <c r="C1107" i="1"/>
  <c r="D1106" i="1"/>
  <c r="H1106" i="1" s="1"/>
  <c r="C1106" i="1"/>
  <c r="D1105" i="1"/>
  <c r="G1105" i="1" s="1"/>
  <c r="C1105" i="1"/>
  <c r="D1104" i="1"/>
  <c r="H1104" i="1" s="1"/>
  <c r="C1104" i="1"/>
  <c r="D1103" i="1"/>
  <c r="H1103" i="1" s="1"/>
  <c r="C1103" i="1"/>
  <c r="D1102" i="1"/>
  <c r="G1102" i="1" s="1"/>
  <c r="C1102" i="1"/>
  <c r="D1101" i="1"/>
  <c r="H1101" i="1" s="1"/>
  <c r="C1101" i="1"/>
  <c r="D1100" i="1"/>
  <c r="H1100" i="1" s="1"/>
  <c r="C1100" i="1"/>
  <c r="D1099" i="1"/>
  <c r="G1099" i="1" s="1"/>
  <c r="C1099" i="1"/>
  <c r="D1098" i="1"/>
  <c r="H1098" i="1" s="1"/>
  <c r="C1098" i="1"/>
  <c r="C1097" i="1"/>
  <c r="C1096" i="1"/>
  <c r="D1095" i="1"/>
  <c r="H1095" i="1" s="1"/>
  <c r="C1095" i="1"/>
  <c r="D1094" i="1"/>
  <c r="H1094" i="1" s="1"/>
  <c r="C1094" i="1"/>
  <c r="H1093" i="1"/>
  <c r="G1093" i="1"/>
  <c r="D1093" i="1"/>
  <c r="C1093" i="1"/>
  <c r="D1092" i="1"/>
  <c r="H1092" i="1" s="1"/>
  <c r="C1092" i="1"/>
  <c r="D1091" i="1"/>
  <c r="H1091" i="1" s="1"/>
  <c r="C1091" i="1"/>
  <c r="H1090" i="1"/>
  <c r="G1090" i="1"/>
  <c r="D1090" i="1"/>
  <c r="C1090" i="1"/>
  <c r="D1089" i="1"/>
  <c r="H1089" i="1" s="1"/>
  <c r="C1089" i="1"/>
  <c r="D1088" i="1"/>
  <c r="H1088" i="1" s="1"/>
  <c r="C1088" i="1"/>
  <c r="G1087" i="1"/>
  <c r="D1087" i="1"/>
  <c r="H1087" i="1" s="1"/>
  <c r="C1087" i="1"/>
  <c r="D1086" i="1"/>
  <c r="H1086" i="1" s="1"/>
  <c r="C1086" i="1"/>
  <c r="D1085" i="1"/>
  <c r="H1085" i="1" s="1"/>
  <c r="C1085" i="1"/>
  <c r="C1084" i="1"/>
  <c r="D1083" i="1"/>
  <c r="H1083" i="1" s="1"/>
  <c r="C1083" i="1"/>
  <c r="D1082" i="1"/>
  <c r="H1082" i="1" s="1"/>
  <c r="C1082" i="1"/>
  <c r="H1081" i="1"/>
  <c r="G1081" i="1"/>
  <c r="D1081" i="1"/>
  <c r="C1081" i="1"/>
  <c r="D1080" i="1"/>
  <c r="H1080" i="1" s="1"/>
  <c r="C1080" i="1"/>
  <c r="D1079" i="1"/>
  <c r="H1079" i="1" s="1"/>
  <c r="C1079" i="1"/>
  <c r="H1078" i="1"/>
  <c r="G1078" i="1"/>
  <c r="D1078" i="1"/>
  <c r="C1078" i="1"/>
  <c r="D1077" i="1"/>
  <c r="H1077" i="1" s="1"/>
  <c r="C1077" i="1"/>
  <c r="D1076" i="1"/>
  <c r="H1076" i="1" s="1"/>
  <c r="C1076" i="1"/>
  <c r="H1075" i="1"/>
  <c r="G1075" i="1"/>
  <c r="D1075" i="1"/>
  <c r="C1075" i="1"/>
  <c r="D1074" i="1"/>
  <c r="H1074" i="1" s="1"/>
  <c r="C1074" i="1"/>
  <c r="G1073" i="1"/>
  <c r="D1073" i="1"/>
  <c r="H1073" i="1" s="1"/>
  <c r="C1073" i="1"/>
  <c r="H1072" i="1"/>
  <c r="G1072" i="1"/>
  <c r="D1072" i="1"/>
  <c r="C1072" i="1"/>
  <c r="H1071" i="1"/>
  <c r="G1071" i="1"/>
  <c r="D1071" i="1"/>
  <c r="C1071" i="1"/>
  <c r="D1070" i="1"/>
  <c r="H1070" i="1" s="1"/>
  <c r="C1070" i="1"/>
  <c r="H1069" i="1"/>
  <c r="G1069" i="1"/>
  <c r="D1069" i="1"/>
  <c r="C1069" i="1"/>
  <c r="D1068" i="1"/>
  <c r="H1068" i="1" s="1"/>
  <c r="C1068" i="1"/>
  <c r="G1067" i="1"/>
  <c r="D1067" i="1"/>
  <c r="H1067" i="1" s="1"/>
  <c r="C1067" i="1"/>
  <c r="C1066" i="1"/>
  <c r="C1065" i="1"/>
  <c r="D1064" i="1"/>
  <c r="H1064" i="1" s="1"/>
  <c r="C1064" i="1"/>
  <c r="H1063" i="1"/>
  <c r="G1063" i="1"/>
  <c r="D1063" i="1"/>
  <c r="C1063" i="1"/>
  <c r="D1062" i="1"/>
  <c r="H1062" i="1" s="1"/>
  <c r="C1062" i="1"/>
  <c r="D1061" i="1"/>
  <c r="H1061" i="1" s="1"/>
  <c r="C1061" i="1"/>
  <c r="H1060" i="1"/>
  <c r="G1060" i="1"/>
  <c r="D1060" i="1"/>
  <c r="C1060" i="1"/>
  <c r="D1059" i="1"/>
  <c r="H1059" i="1" s="1"/>
  <c r="C1059" i="1"/>
  <c r="H1058" i="1"/>
  <c r="D1058" i="1"/>
  <c r="G1058" i="1" s="1"/>
  <c r="C1058" i="1"/>
  <c r="D1057" i="1"/>
  <c r="G1057" i="1" s="1"/>
  <c r="C1057" i="1"/>
  <c r="D1055" i="1"/>
  <c r="H1055" i="1" s="1"/>
  <c r="C1055" i="1"/>
  <c r="D1054" i="1"/>
  <c r="H1054" i="1" s="1"/>
  <c r="C1054" i="1"/>
  <c r="H1053" i="1"/>
  <c r="G1053" i="1"/>
  <c r="D1053" i="1"/>
  <c r="C1053" i="1"/>
  <c r="G1052" i="1"/>
  <c r="D1052" i="1"/>
  <c r="H1052" i="1" s="1"/>
  <c r="C1052" i="1"/>
  <c r="D1051" i="1"/>
  <c r="H1051" i="1" s="1"/>
  <c r="C1051" i="1"/>
  <c r="D1050" i="1"/>
  <c r="H1050" i="1" s="1"/>
  <c r="C1050" i="1"/>
  <c r="D1049" i="1"/>
  <c r="H1049" i="1" s="1"/>
  <c r="C1049" i="1"/>
  <c r="C1048" i="1"/>
  <c r="D1045" i="1"/>
  <c r="H1045" i="1" s="1"/>
  <c r="C1045" i="1"/>
  <c r="D1044" i="1"/>
  <c r="H1044" i="1" s="1"/>
  <c r="C1044" i="1"/>
  <c r="D1043" i="1"/>
  <c r="H1043" i="1" s="1"/>
  <c r="C1043" i="1"/>
  <c r="D1042" i="1"/>
  <c r="H1042" i="1" s="1"/>
  <c r="C1042" i="1"/>
  <c r="C1041" i="1"/>
  <c r="D1040" i="1"/>
  <c r="G1040" i="1" s="1"/>
  <c r="C1040" i="1"/>
  <c r="D1039" i="1"/>
  <c r="H1039" i="1" s="1"/>
  <c r="C1039" i="1"/>
  <c r="G1038" i="1"/>
  <c r="D1038" i="1"/>
  <c r="H1038" i="1" s="1"/>
  <c r="C1038" i="1"/>
  <c r="H1037" i="1"/>
  <c r="D1037" i="1"/>
  <c r="G1037" i="1" s="1"/>
  <c r="C1037" i="1"/>
  <c r="D1036" i="1"/>
  <c r="H1036" i="1" s="1"/>
  <c r="C1036" i="1"/>
  <c r="G1035" i="1"/>
  <c r="D1035" i="1"/>
  <c r="H1035" i="1" s="1"/>
  <c r="C1035" i="1"/>
  <c r="D1034" i="1"/>
  <c r="G1034" i="1" s="1"/>
  <c r="C1034" i="1"/>
  <c r="D1033" i="1"/>
  <c r="H1033" i="1" s="1"/>
  <c r="C1033" i="1"/>
  <c r="G1032" i="1"/>
  <c r="D1032" i="1"/>
  <c r="H1032" i="1" s="1"/>
  <c r="C1032" i="1"/>
  <c r="D1031" i="1"/>
  <c r="H1031" i="1" s="1"/>
  <c r="C1031" i="1"/>
  <c r="D1030" i="1"/>
  <c r="D1029" i="1"/>
  <c r="H1029" i="1" s="1"/>
  <c r="C1029" i="1"/>
  <c r="D1028" i="1"/>
  <c r="H1028" i="1" s="1"/>
  <c r="C1028" i="1"/>
  <c r="H1027" i="1"/>
  <c r="G1027" i="1"/>
  <c r="D1027" i="1"/>
  <c r="C1027" i="1"/>
  <c r="D1026" i="1"/>
  <c r="H1026" i="1" s="1"/>
  <c r="C1026" i="1"/>
  <c r="G1025" i="1"/>
  <c r="D1025" i="1"/>
  <c r="H1025" i="1" s="1"/>
  <c r="C1025" i="1"/>
  <c r="H1024" i="1"/>
  <c r="G1024" i="1"/>
  <c r="D1024" i="1"/>
  <c r="C1024" i="1"/>
  <c r="D1023" i="1"/>
  <c r="H1023" i="1" s="1"/>
  <c r="C1023" i="1"/>
  <c r="H1022" i="1"/>
  <c r="D1022" i="1"/>
  <c r="G1022" i="1" s="1"/>
  <c r="C1022" i="1"/>
  <c r="H1021" i="1"/>
  <c r="D1021" i="1"/>
  <c r="G1021" i="1" s="1"/>
  <c r="C1021" i="1"/>
  <c r="D1020" i="1"/>
  <c r="H1020" i="1" s="1"/>
  <c r="C1020" i="1"/>
  <c r="D1019" i="1"/>
  <c r="H1019" i="1" s="1"/>
  <c r="C1019" i="1"/>
  <c r="H1018" i="1"/>
  <c r="D1018" i="1"/>
  <c r="G1018" i="1" s="1"/>
  <c r="C1018" i="1"/>
  <c r="D1017" i="1"/>
  <c r="H1017" i="1" s="1"/>
  <c r="C1017" i="1"/>
  <c r="D1016" i="1"/>
  <c r="H1016" i="1" s="1"/>
  <c r="C1016" i="1"/>
  <c r="H1015" i="1"/>
  <c r="D1015" i="1"/>
  <c r="G1015" i="1" s="1"/>
  <c r="C1015" i="1"/>
  <c r="D1014" i="1"/>
  <c r="H1014" i="1" s="1"/>
  <c r="C1014" i="1"/>
  <c r="C1013" i="1"/>
  <c r="D1012" i="1"/>
  <c r="H1012" i="1" s="1"/>
  <c r="C1012" i="1"/>
  <c r="H1011" i="1"/>
  <c r="D1011" i="1"/>
  <c r="G1011" i="1" s="1"/>
  <c r="C1011" i="1"/>
  <c r="G1010" i="1"/>
  <c r="D1010" i="1"/>
  <c r="H1010" i="1" s="1"/>
  <c r="C1010" i="1"/>
  <c r="H1009" i="1"/>
  <c r="D1009" i="1"/>
  <c r="G1009" i="1" s="1"/>
  <c r="C1009" i="1"/>
  <c r="D1008" i="1"/>
  <c r="H1008" i="1" s="1"/>
  <c r="C1008" i="1"/>
  <c r="C1007" i="1"/>
  <c r="D1006" i="1"/>
  <c r="H1006" i="1" s="1"/>
  <c r="C1006" i="1"/>
  <c r="D1005" i="1"/>
  <c r="H1005" i="1" s="1"/>
  <c r="C1005" i="1"/>
  <c r="D1004" i="1"/>
  <c r="H1004" i="1" s="1"/>
  <c r="C1004" i="1"/>
  <c r="G1003" i="1"/>
  <c r="D1003" i="1"/>
  <c r="H1003" i="1" s="1"/>
  <c r="C1003" i="1"/>
  <c r="D1002" i="1"/>
  <c r="H1002" i="1" s="1"/>
  <c r="C1002" i="1"/>
  <c r="G1001" i="1"/>
  <c r="D1001" i="1"/>
  <c r="H1001" i="1" s="1"/>
  <c r="C1001" i="1"/>
  <c r="H1000" i="1"/>
  <c r="D1000" i="1"/>
  <c r="G1000" i="1" s="1"/>
  <c r="C1000" i="1"/>
  <c r="D999" i="1"/>
  <c r="H999" i="1" s="1"/>
  <c r="C999" i="1"/>
  <c r="D998" i="1"/>
  <c r="H998" i="1" s="1"/>
  <c r="C998" i="1"/>
  <c r="D997" i="1"/>
  <c r="G997" i="1" s="1"/>
  <c r="C997" i="1"/>
  <c r="H996" i="1"/>
  <c r="D996" i="1"/>
  <c r="G996" i="1" s="1"/>
  <c r="C996" i="1"/>
  <c r="D995" i="1"/>
  <c r="H995" i="1" s="1"/>
  <c r="C995" i="1"/>
  <c r="D994" i="1"/>
  <c r="H994" i="1" s="1"/>
  <c r="C994" i="1"/>
  <c r="D993" i="1"/>
  <c r="H993" i="1" s="1"/>
  <c r="C993" i="1"/>
  <c r="D992" i="1"/>
  <c r="G992" i="1" s="1"/>
  <c r="C992" i="1"/>
  <c r="D991" i="1"/>
  <c r="H991" i="1" s="1"/>
  <c r="C991" i="1"/>
  <c r="D989" i="1"/>
  <c r="H989" i="1" s="1"/>
  <c r="C989" i="1"/>
  <c r="H988" i="1"/>
  <c r="G988" i="1"/>
  <c r="D988" i="1"/>
  <c r="C988" i="1"/>
  <c r="G987" i="1"/>
  <c r="D987" i="1"/>
  <c r="H987" i="1" s="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D816" i="1"/>
  <c r="G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D790" i="1"/>
  <c r="G790" i="1" s="1"/>
  <c r="C790" i="1"/>
  <c r="H789" i="1"/>
  <c r="G789" i="1"/>
  <c r="D789" i="1"/>
  <c r="C789" i="1"/>
  <c r="D788" i="1"/>
  <c r="H788" i="1" s="1"/>
  <c r="C788" i="1"/>
  <c r="D787" i="1"/>
  <c r="H787" i="1" s="1"/>
  <c r="C787" i="1"/>
  <c r="H786" i="1"/>
  <c r="G786" i="1"/>
  <c r="D786" i="1"/>
  <c r="C786" i="1"/>
  <c r="D785" i="1"/>
  <c r="H785" i="1" s="1"/>
  <c r="C785" i="1"/>
  <c r="D784" i="1"/>
  <c r="H784" i="1" s="1"/>
  <c r="C784" i="1"/>
  <c r="H783" i="1"/>
  <c r="D783" i="1"/>
  <c r="G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G758" i="1"/>
  <c r="D758" i="1"/>
  <c r="H758" i="1" s="1"/>
  <c r="C758" i="1"/>
  <c r="D757" i="1"/>
  <c r="H757" i="1" s="1"/>
  <c r="C757" i="1"/>
  <c r="H756" i="1"/>
  <c r="G756" i="1"/>
  <c r="D756" i="1"/>
  <c r="C756" i="1"/>
  <c r="G755" i="1"/>
  <c r="D755" i="1"/>
  <c r="H755" i="1" s="1"/>
  <c r="C755" i="1"/>
  <c r="D754" i="1"/>
  <c r="H754" i="1" s="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D716" i="1"/>
  <c r="H716" i="1" s="1"/>
  <c r="C716" i="1"/>
  <c r="H715" i="1"/>
  <c r="D715" i="1"/>
  <c r="G715" i="1" s="1"/>
  <c r="C715" i="1"/>
  <c r="H714" i="1"/>
  <c r="G714" i="1"/>
  <c r="D714" i="1"/>
  <c r="C714" i="1"/>
  <c r="H713" i="1"/>
  <c r="D713" i="1"/>
  <c r="G713" i="1" s="1"/>
  <c r="C713" i="1"/>
  <c r="H712" i="1"/>
  <c r="G712" i="1"/>
  <c r="D712" i="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D647" i="1"/>
  <c r="H647" i="1" s="1"/>
  <c r="C647" i="1"/>
  <c r="H646" i="1"/>
  <c r="G646" i="1"/>
  <c r="D646" i="1"/>
  <c r="C646" i="1"/>
  <c r="C645" i="1"/>
  <c r="D644" i="1"/>
  <c r="H644" i="1" s="1"/>
  <c r="C644" i="1"/>
  <c r="D643" i="1"/>
  <c r="G643" i="1" s="1"/>
  <c r="C643" i="1"/>
  <c r="H642" i="1"/>
  <c r="D642" i="1"/>
  <c r="G642" i="1" s="1"/>
  <c r="C642" i="1"/>
  <c r="G641" i="1"/>
  <c r="D641" i="1"/>
  <c r="H641" i="1" s="1"/>
  <c r="C641" i="1"/>
  <c r="C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H573" i="1"/>
  <c r="G573" i="1"/>
  <c r="D573" i="1"/>
  <c r="C573" i="1"/>
  <c r="H572" i="1"/>
  <c r="G572" i="1"/>
  <c r="D572" i="1"/>
  <c r="C572" i="1"/>
  <c r="D571" i="1"/>
  <c r="H570" i="1"/>
  <c r="G570" i="1"/>
  <c r="D570" i="1"/>
  <c r="C570" i="1"/>
  <c r="H569" i="1"/>
  <c r="G569" i="1"/>
  <c r="D569" i="1"/>
  <c r="C569" i="1"/>
  <c r="D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G519" i="1"/>
  <c r="D519" i="1"/>
  <c r="C519" i="1"/>
  <c r="H519" i="1" s="1"/>
  <c r="H518" i="1"/>
  <c r="G518" i="1"/>
  <c r="D518" i="1"/>
  <c r="C518" i="1"/>
  <c r="H517" i="1"/>
  <c r="G517" i="1"/>
  <c r="D517" i="1"/>
  <c r="C517" i="1"/>
  <c r="G516" i="1"/>
  <c r="D516" i="1"/>
  <c r="C516" i="1"/>
  <c r="H516" i="1" s="1"/>
  <c r="H515" i="1"/>
  <c r="G515" i="1"/>
  <c r="D515" i="1"/>
  <c r="C515" i="1"/>
  <c r="H514" i="1"/>
  <c r="G514" i="1"/>
  <c r="D514" i="1"/>
  <c r="C514" i="1"/>
  <c r="G513" i="1"/>
  <c r="D513" i="1"/>
  <c r="C513" i="1"/>
  <c r="H513" i="1" s="1"/>
  <c r="H512" i="1"/>
  <c r="G512" i="1"/>
  <c r="D512" i="1"/>
  <c r="C512" i="1"/>
  <c r="H511" i="1"/>
  <c r="D511" i="1"/>
  <c r="G511" i="1" s="1"/>
  <c r="C511" i="1"/>
  <c r="G510" i="1"/>
  <c r="D510" i="1"/>
  <c r="C510" i="1"/>
  <c r="H510" i="1" s="1"/>
  <c r="H508" i="1"/>
  <c r="D508" i="1"/>
  <c r="G508" i="1" s="1"/>
  <c r="C508" i="1"/>
  <c r="D507" i="1"/>
  <c r="C507" i="1"/>
  <c r="H506" i="1"/>
  <c r="G506" i="1"/>
  <c r="D506" i="1"/>
  <c r="C506" i="1"/>
  <c r="H505" i="1"/>
  <c r="D505" i="1"/>
  <c r="G505" i="1" s="1"/>
  <c r="C505" i="1"/>
  <c r="D504" i="1"/>
  <c r="C504" i="1"/>
  <c r="H503" i="1"/>
  <c r="G503" i="1"/>
  <c r="D503" i="1"/>
  <c r="C503" i="1"/>
  <c r="H502" i="1"/>
  <c r="D502" i="1"/>
  <c r="G502" i="1" s="1"/>
  <c r="C502" i="1"/>
  <c r="D501" i="1"/>
  <c r="C501" i="1"/>
  <c r="H500" i="1"/>
  <c r="G500" i="1"/>
  <c r="D500" i="1"/>
  <c r="C500" i="1"/>
  <c r="H499" i="1"/>
  <c r="D499" i="1"/>
  <c r="G499" i="1" s="1"/>
  <c r="C499" i="1"/>
  <c r="D498" i="1"/>
  <c r="C498" i="1"/>
  <c r="H497" i="1"/>
  <c r="G497" i="1"/>
  <c r="D497" i="1"/>
  <c r="C497" i="1"/>
  <c r="H496" i="1"/>
  <c r="D496" i="1"/>
  <c r="G496" i="1" s="1"/>
  <c r="C496" i="1"/>
  <c r="D495" i="1"/>
  <c r="C495" i="1"/>
  <c r="H494" i="1"/>
  <c r="G494" i="1"/>
  <c r="D494" i="1"/>
  <c r="C494" i="1"/>
  <c r="H493" i="1"/>
  <c r="D493" i="1"/>
  <c r="G493" i="1" s="1"/>
  <c r="C493" i="1"/>
  <c r="D492" i="1"/>
  <c r="C492" i="1"/>
  <c r="H491" i="1"/>
  <c r="G491" i="1"/>
  <c r="D491" i="1"/>
  <c r="C491" i="1"/>
  <c r="H490" i="1"/>
  <c r="D490" i="1"/>
  <c r="G490" i="1" s="1"/>
  <c r="C490" i="1"/>
  <c r="D489" i="1"/>
  <c r="C489" i="1"/>
  <c r="H488" i="1"/>
  <c r="G488" i="1"/>
  <c r="D488" i="1"/>
  <c r="C488" i="1"/>
  <c r="H487" i="1"/>
  <c r="D487" i="1"/>
  <c r="G487" i="1" s="1"/>
  <c r="C487" i="1"/>
  <c r="D486" i="1"/>
  <c r="C486" i="1"/>
  <c r="H485" i="1"/>
  <c r="G485" i="1"/>
  <c r="D485" i="1"/>
  <c r="C485" i="1"/>
  <c r="H484" i="1"/>
  <c r="D484" i="1"/>
  <c r="G484" i="1" s="1"/>
  <c r="C484" i="1"/>
  <c r="D483" i="1"/>
  <c r="C483" i="1"/>
  <c r="H482" i="1"/>
  <c r="G482" i="1"/>
  <c r="D482" i="1"/>
  <c r="C482" i="1"/>
  <c r="H481" i="1"/>
  <c r="D481" i="1"/>
  <c r="G481" i="1" s="1"/>
  <c r="C481" i="1"/>
  <c r="D480" i="1"/>
  <c r="C480" i="1"/>
  <c r="H479" i="1"/>
  <c r="G479" i="1"/>
  <c r="D479" i="1"/>
  <c r="C479" i="1"/>
  <c r="H478" i="1"/>
  <c r="D478" i="1"/>
  <c r="G478" i="1" s="1"/>
  <c r="C478" i="1"/>
  <c r="D477" i="1"/>
  <c r="C477" i="1"/>
  <c r="H476" i="1"/>
  <c r="G476" i="1"/>
  <c r="D476" i="1"/>
  <c r="C476" i="1"/>
  <c r="H475" i="1"/>
  <c r="D475" i="1"/>
  <c r="G475" i="1" s="1"/>
  <c r="C475" i="1"/>
  <c r="D474" i="1"/>
  <c r="C474" i="1"/>
  <c r="H473" i="1"/>
  <c r="G473" i="1"/>
  <c r="D473" i="1"/>
  <c r="C473" i="1"/>
  <c r="H472" i="1"/>
  <c r="D472" i="1"/>
  <c r="G472" i="1" s="1"/>
  <c r="C472" i="1"/>
  <c r="D471" i="1"/>
  <c r="C471" i="1"/>
  <c r="H470" i="1"/>
  <c r="G470" i="1"/>
  <c r="D470" i="1"/>
  <c r="C470" i="1"/>
  <c r="H469" i="1"/>
  <c r="D469" i="1"/>
  <c r="G469" i="1" s="1"/>
  <c r="C469" i="1"/>
  <c r="D468" i="1"/>
  <c r="C468" i="1"/>
  <c r="H467" i="1"/>
  <c r="G467" i="1"/>
  <c r="D467" i="1"/>
  <c r="C467" i="1"/>
  <c r="H466" i="1"/>
  <c r="D466" i="1"/>
  <c r="G466" i="1" s="1"/>
  <c r="C466" i="1"/>
  <c r="D465" i="1"/>
  <c r="C465" i="1"/>
  <c r="H464" i="1"/>
  <c r="G464" i="1"/>
  <c r="D464" i="1"/>
  <c r="C464" i="1"/>
  <c r="H463" i="1"/>
  <c r="D463" i="1"/>
  <c r="G463" i="1" s="1"/>
  <c r="C463" i="1"/>
  <c r="D462" i="1"/>
  <c r="C462" i="1"/>
  <c r="H461" i="1"/>
  <c r="G461" i="1"/>
  <c r="D461" i="1"/>
  <c r="C461" i="1"/>
  <c r="H460" i="1"/>
  <c r="D460" i="1"/>
  <c r="G460" i="1" s="1"/>
  <c r="C460" i="1"/>
  <c r="D459" i="1"/>
  <c r="C459" i="1"/>
  <c r="H458" i="1"/>
  <c r="G458" i="1"/>
  <c r="D458" i="1"/>
  <c r="C458" i="1"/>
  <c r="H457" i="1"/>
  <c r="G457" i="1"/>
  <c r="D457" i="1"/>
  <c r="C457" i="1"/>
  <c r="D456" i="1"/>
  <c r="C456" i="1"/>
  <c r="H455" i="1"/>
  <c r="G455" i="1"/>
  <c r="D455" i="1"/>
  <c r="C455" i="1"/>
  <c r="H454" i="1"/>
  <c r="G454" i="1"/>
  <c r="D454" i="1"/>
  <c r="C454" i="1"/>
  <c r="D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H425" i="1"/>
  <c r="G425" i="1"/>
  <c r="D425" i="1"/>
  <c r="C425" i="1"/>
  <c r="H424" i="1"/>
  <c r="G424" i="1"/>
  <c r="D424" i="1"/>
  <c r="C424" i="1"/>
  <c r="D423" i="1"/>
  <c r="C423" i="1"/>
  <c r="H422" i="1"/>
  <c r="G422" i="1"/>
  <c r="D422" i="1"/>
  <c r="C422" i="1"/>
  <c r="H421" i="1"/>
  <c r="G421" i="1"/>
  <c r="D421" i="1"/>
  <c r="C421" i="1"/>
  <c r="D420" i="1"/>
  <c r="C420" i="1"/>
  <c r="H419" i="1"/>
  <c r="G419" i="1"/>
  <c r="D419" i="1"/>
  <c r="C419" i="1"/>
  <c r="H418" i="1"/>
  <c r="G418" i="1"/>
  <c r="D418" i="1"/>
  <c r="C418" i="1"/>
  <c r="D417" i="1"/>
  <c r="C417" i="1"/>
  <c r="H416" i="1"/>
  <c r="G416" i="1"/>
  <c r="D416" i="1"/>
  <c r="C416" i="1"/>
  <c r="D415" i="1"/>
  <c r="D413" i="1"/>
  <c r="H413" i="1" s="1"/>
  <c r="C413" i="1"/>
  <c r="C412" i="1"/>
  <c r="C411" i="1"/>
  <c r="D406" i="1"/>
  <c r="H406" i="1" s="1"/>
  <c r="C406" i="1"/>
  <c r="D405" i="1"/>
  <c r="C405" i="1"/>
  <c r="G404" i="1"/>
  <c r="D404" i="1"/>
  <c r="H404" i="1" s="1"/>
  <c r="C404" i="1"/>
  <c r="H401" i="1"/>
  <c r="G401" i="1"/>
  <c r="D401" i="1"/>
  <c r="C401" i="1"/>
  <c r="H400" i="1"/>
  <c r="G400" i="1"/>
  <c r="D400" i="1"/>
  <c r="C400" i="1"/>
  <c r="D399" i="1"/>
  <c r="C399" i="1"/>
  <c r="H398" i="1"/>
  <c r="G398" i="1"/>
  <c r="D398" i="1"/>
  <c r="C398" i="1"/>
  <c r="C397" i="1"/>
  <c r="D396" i="1"/>
  <c r="C396" i="1"/>
  <c r="H395" i="1"/>
  <c r="G395" i="1"/>
  <c r="D395" i="1"/>
  <c r="C395" i="1"/>
  <c r="H394" i="1"/>
  <c r="G394" i="1"/>
  <c r="D394" i="1"/>
  <c r="C394" i="1"/>
  <c r="D393" i="1"/>
  <c r="C393" i="1"/>
  <c r="H392" i="1"/>
  <c r="G392" i="1"/>
  <c r="D392" i="1"/>
  <c r="C392" i="1"/>
  <c r="H391" i="1"/>
  <c r="G391" i="1"/>
  <c r="D391" i="1"/>
  <c r="C391" i="1"/>
  <c r="D390" i="1"/>
  <c r="C390" i="1"/>
  <c r="H389" i="1"/>
  <c r="G389" i="1"/>
  <c r="D389" i="1"/>
  <c r="C389" i="1"/>
  <c r="G388" i="1"/>
  <c r="D388" i="1"/>
  <c r="H388" i="1" s="1"/>
  <c r="C388" i="1"/>
  <c r="D387" i="1"/>
  <c r="C387" i="1"/>
  <c r="G386" i="1"/>
  <c r="D386" i="1"/>
  <c r="H386" i="1" s="1"/>
  <c r="C386" i="1"/>
  <c r="H385" i="1"/>
  <c r="G385" i="1"/>
  <c r="D385" i="1"/>
  <c r="C385" i="1"/>
  <c r="D384" i="1"/>
  <c r="C384" i="1"/>
  <c r="H383" i="1"/>
  <c r="G383" i="1"/>
  <c r="D383" i="1"/>
  <c r="C383" i="1"/>
  <c r="H382" i="1"/>
  <c r="G382" i="1"/>
  <c r="D382" i="1"/>
  <c r="C382" i="1"/>
  <c r="D381" i="1"/>
  <c r="C381" i="1"/>
  <c r="H380" i="1"/>
  <c r="G380" i="1"/>
  <c r="D380" i="1"/>
  <c r="C380" i="1"/>
  <c r="H379" i="1"/>
  <c r="G379" i="1"/>
  <c r="D379" i="1"/>
  <c r="C379" i="1"/>
  <c r="D378" i="1"/>
  <c r="C378" i="1"/>
  <c r="H377" i="1"/>
  <c r="G377" i="1"/>
  <c r="D377" i="1"/>
  <c r="C377" i="1"/>
  <c r="H376" i="1"/>
  <c r="D376" i="1"/>
  <c r="G376" i="1" s="1"/>
  <c r="C376" i="1"/>
  <c r="D375" i="1"/>
  <c r="C375" i="1"/>
  <c r="H374" i="1"/>
  <c r="G374" i="1"/>
  <c r="D374" i="1"/>
  <c r="C374" i="1"/>
  <c r="D373" i="1"/>
  <c r="H373" i="1" s="1"/>
  <c r="C373" i="1"/>
  <c r="D372" i="1"/>
  <c r="C372" i="1"/>
  <c r="H371" i="1"/>
  <c r="G371" i="1"/>
  <c r="D371" i="1"/>
  <c r="C371" i="1"/>
  <c r="H370" i="1"/>
  <c r="G370" i="1"/>
  <c r="D370" i="1"/>
  <c r="C370" i="1"/>
  <c r="D369" i="1"/>
  <c r="C369" i="1"/>
  <c r="H368" i="1"/>
  <c r="G368" i="1"/>
  <c r="D368" i="1"/>
  <c r="C368" i="1"/>
  <c r="H367" i="1"/>
  <c r="D367" i="1"/>
  <c r="G367" i="1" s="1"/>
  <c r="C367" i="1"/>
  <c r="D366" i="1"/>
  <c r="C366" i="1"/>
  <c r="D365" i="1"/>
  <c r="H365" i="1" s="1"/>
  <c r="C365" i="1"/>
  <c r="C364" i="1"/>
  <c r="D363" i="1"/>
  <c r="C363" i="1"/>
  <c r="H362" i="1"/>
  <c r="G362" i="1"/>
  <c r="D362" i="1"/>
  <c r="C362" i="1"/>
  <c r="H361" i="1"/>
  <c r="G361" i="1"/>
  <c r="D361" i="1"/>
  <c r="C361" i="1"/>
  <c r="D360" i="1"/>
  <c r="C360" i="1"/>
  <c r="H359" i="1"/>
  <c r="G359" i="1"/>
  <c r="D359" i="1"/>
  <c r="C359" i="1"/>
  <c r="D357" i="1"/>
  <c r="C357" i="1"/>
  <c r="H356" i="1"/>
  <c r="D356" i="1"/>
  <c r="G356" i="1" s="1"/>
  <c r="C356" i="1"/>
  <c r="D355" i="1"/>
  <c r="H355" i="1" s="1"/>
  <c r="C355" i="1"/>
  <c r="D354" i="1"/>
  <c r="C354" i="1"/>
  <c r="H353" i="1"/>
  <c r="G353" i="1"/>
  <c r="D353" i="1"/>
  <c r="C353" i="1"/>
  <c r="H352" i="1"/>
  <c r="G352" i="1"/>
  <c r="D352" i="1"/>
  <c r="C352" i="1"/>
  <c r="D351" i="1"/>
  <c r="C351" i="1"/>
  <c r="H350" i="1"/>
  <c r="G350" i="1"/>
  <c r="D350" i="1"/>
  <c r="C350" i="1"/>
  <c r="H349" i="1"/>
  <c r="G349" i="1"/>
  <c r="D349" i="1"/>
  <c r="C349" i="1"/>
  <c r="D348" i="1"/>
  <c r="C348" i="1"/>
  <c r="H347" i="1"/>
  <c r="G347" i="1"/>
  <c r="D347" i="1"/>
  <c r="C347" i="1"/>
  <c r="D346" i="1"/>
  <c r="H344" i="1"/>
  <c r="G344" i="1"/>
  <c r="D344" i="1"/>
  <c r="C344" i="1"/>
  <c r="H343" i="1"/>
  <c r="G343" i="1"/>
  <c r="D343" i="1"/>
  <c r="C343" i="1"/>
  <c r="D342" i="1"/>
  <c r="C342" i="1"/>
  <c r="H341" i="1"/>
  <c r="G341" i="1"/>
  <c r="D341" i="1"/>
  <c r="C341" i="1"/>
  <c r="H340" i="1"/>
  <c r="G340" i="1"/>
  <c r="D340" i="1"/>
  <c r="C340" i="1"/>
  <c r="D339" i="1"/>
  <c r="C339" i="1"/>
  <c r="H338" i="1"/>
  <c r="G338" i="1"/>
  <c r="D338" i="1"/>
  <c r="C338" i="1"/>
  <c r="H337" i="1"/>
  <c r="G337" i="1"/>
  <c r="D337" i="1"/>
  <c r="C337" i="1"/>
  <c r="D336" i="1"/>
  <c r="C336" i="1"/>
  <c r="H335" i="1"/>
  <c r="G335" i="1"/>
  <c r="D335" i="1"/>
  <c r="C335" i="1"/>
  <c r="H334" i="1"/>
  <c r="G334" i="1"/>
  <c r="D334" i="1"/>
  <c r="C334" i="1"/>
  <c r="D333" i="1"/>
  <c r="C333" i="1"/>
  <c r="H332" i="1"/>
  <c r="G332" i="1"/>
  <c r="D332" i="1"/>
  <c r="C332" i="1"/>
  <c r="H331" i="1"/>
  <c r="G331" i="1"/>
  <c r="D331" i="1"/>
  <c r="C331" i="1"/>
  <c r="D330" i="1"/>
  <c r="C330" i="1"/>
  <c r="H329" i="1"/>
  <c r="G329" i="1"/>
  <c r="D329" i="1"/>
  <c r="C329" i="1"/>
  <c r="H328" i="1"/>
  <c r="G328" i="1"/>
  <c r="D328" i="1"/>
  <c r="C328" i="1"/>
  <c r="D327" i="1"/>
  <c r="C327" i="1"/>
  <c r="H326" i="1"/>
  <c r="G326" i="1"/>
  <c r="D326" i="1"/>
  <c r="C326" i="1"/>
  <c r="H325" i="1"/>
  <c r="G325" i="1"/>
  <c r="D325" i="1"/>
  <c r="C325" i="1"/>
  <c r="D324" i="1"/>
  <c r="C324" i="1"/>
  <c r="H323" i="1"/>
  <c r="G323" i="1"/>
  <c r="D323" i="1"/>
  <c r="C323" i="1"/>
  <c r="H322" i="1"/>
  <c r="G322" i="1"/>
  <c r="D322" i="1"/>
  <c r="C322" i="1"/>
  <c r="D321" i="1"/>
  <c r="C321" i="1"/>
  <c r="H320" i="1"/>
  <c r="G320" i="1"/>
  <c r="D320" i="1"/>
  <c r="C320" i="1"/>
  <c r="H319" i="1"/>
  <c r="G319" i="1"/>
  <c r="D319" i="1"/>
  <c r="C319" i="1"/>
  <c r="D318" i="1"/>
  <c r="C318" i="1"/>
  <c r="H317" i="1"/>
  <c r="G317" i="1"/>
  <c r="D317" i="1"/>
  <c r="C317" i="1"/>
  <c r="H316" i="1"/>
  <c r="G316" i="1"/>
  <c r="D316" i="1"/>
  <c r="C316" i="1"/>
  <c r="D315" i="1"/>
  <c r="C315" i="1"/>
  <c r="H314" i="1"/>
  <c r="G314" i="1"/>
  <c r="D314" i="1"/>
  <c r="C314" i="1"/>
  <c r="H313" i="1"/>
  <c r="G313" i="1"/>
  <c r="D313" i="1"/>
  <c r="C313" i="1"/>
  <c r="D312" i="1"/>
  <c r="C312" i="1"/>
  <c r="H311" i="1"/>
  <c r="G311" i="1"/>
  <c r="D311" i="1"/>
  <c r="C311" i="1"/>
  <c r="H310" i="1"/>
  <c r="G310" i="1"/>
  <c r="D310" i="1"/>
  <c r="C310" i="1"/>
  <c r="D309" i="1"/>
  <c r="C309" i="1"/>
  <c r="H308" i="1"/>
  <c r="G308" i="1"/>
  <c r="D308" i="1"/>
  <c r="C308" i="1"/>
  <c r="H307" i="1"/>
  <c r="G307" i="1"/>
  <c r="D307" i="1"/>
  <c r="C307" i="1"/>
  <c r="H305" i="1"/>
  <c r="G305" i="1"/>
  <c r="D305" i="1"/>
  <c r="C305" i="1"/>
  <c r="H304" i="1"/>
  <c r="G304" i="1"/>
  <c r="D304" i="1"/>
  <c r="C304" i="1"/>
  <c r="D303" i="1"/>
  <c r="C303" i="1"/>
  <c r="H302" i="1"/>
  <c r="G302" i="1"/>
  <c r="D302" i="1"/>
  <c r="C302" i="1"/>
  <c r="H301" i="1"/>
  <c r="G301" i="1"/>
  <c r="D301" i="1"/>
  <c r="C301" i="1"/>
  <c r="D300" i="1"/>
  <c r="C300" i="1"/>
  <c r="H299" i="1"/>
  <c r="G299" i="1"/>
  <c r="D299" i="1"/>
  <c r="C299" i="1"/>
  <c r="H298" i="1"/>
  <c r="G298" i="1"/>
  <c r="D298" i="1"/>
  <c r="C298" i="1"/>
  <c r="D297" i="1"/>
  <c r="C297" i="1"/>
  <c r="H296" i="1"/>
  <c r="G296" i="1"/>
  <c r="D296" i="1"/>
  <c r="C296" i="1"/>
  <c r="H295" i="1"/>
  <c r="G295" i="1"/>
  <c r="D295" i="1"/>
  <c r="C295" i="1"/>
  <c r="C294" i="1"/>
  <c r="H292" i="1"/>
  <c r="G292" i="1"/>
  <c r="D292" i="1"/>
  <c r="C292" i="1"/>
  <c r="D291" i="1"/>
  <c r="C291" i="1"/>
  <c r="H290" i="1"/>
  <c r="G290" i="1"/>
  <c r="D290" i="1"/>
  <c r="C290" i="1"/>
  <c r="D289" i="1"/>
  <c r="H289" i="1" s="1"/>
  <c r="C289" i="1"/>
  <c r="D288" i="1"/>
  <c r="C288" i="1"/>
  <c r="H284" i="1"/>
  <c r="G284" i="1"/>
  <c r="D284" i="1"/>
  <c r="C284" i="1"/>
  <c r="D283" i="1"/>
  <c r="G283" i="1" s="1"/>
  <c r="C283" i="1"/>
  <c r="D282" i="1"/>
  <c r="C282" i="1"/>
  <c r="D281" i="1"/>
  <c r="H281" i="1" s="1"/>
  <c r="C281" i="1"/>
  <c r="D280" i="1"/>
  <c r="H280" i="1" s="1"/>
  <c r="C280" i="1"/>
  <c r="D279" i="1"/>
  <c r="C279" i="1"/>
  <c r="H278" i="1"/>
  <c r="D278" i="1"/>
  <c r="G278" i="1" s="1"/>
  <c r="C278" i="1"/>
  <c r="H277" i="1"/>
  <c r="D277" i="1"/>
  <c r="G277" i="1" s="1"/>
  <c r="C277" i="1"/>
  <c r="D276" i="1"/>
  <c r="C276" i="1"/>
  <c r="H275" i="1"/>
  <c r="D275" i="1"/>
  <c r="G275" i="1" s="1"/>
  <c r="C275" i="1"/>
  <c r="G274" i="1"/>
  <c r="D274" i="1"/>
  <c r="H274" i="1" s="1"/>
  <c r="C274" i="1"/>
  <c r="D273" i="1"/>
  <c r="C273" i="1"/>
  <c r="H273" i="1" s="1"/>
  <c r="H272" i="1"/>
  <c r="G272" i="1"/>
  <c r="D272" i="1"/>
  <c r="C272" i="1"/>
  <c r="H271" i="1"/>
  <c r="D271" i="1"/>
  <c r="G271" i="1" s="1"/>
  <c r="C271" i="1"/>
  <c r="G270" i="1"/>
  <c r="D270" i="1"/>
  <c r="C270" i="1"/>
  <c r="H270" i="1" s="1"/>
  <c r="C269" i="1"/>
  <c r="H268" i="1"/>
  <c r="D268" i="1"/>
  <c r="G268" i="1" s="1"/>
  <c r="C268" i="1"/>
  <c r="D267" i="1"/>
  <c r="G267" i="1" s="1"/>
  <c r="C267" i="1"/>
  <c r="D266" i="1"/>
  <c r="H266" i="1" s="1"/>
  <c r="C266" i="1"/>
  <c r="D265" i="1"/>
  <c r="H265" i="1" s="1"/>
  <c r="C265" i="1"/>
  <c r="C264" i="1"/>
  <c r="D263" i="1"/>
  <c r="H263" i="1" s="1"/>
  <c r="C263" i="1"/>
  <c r="H262" i="1"/>
  <c r="G262" i="1"/>
  <c r="D262" i="1"/>
  <c r="C262" i="1"/>
  <c r="D261" i="1"/>
  <c r="G261" i="1" s="1"/>
  <c r="C261" i="1"/>
  <c r="H260" i="1"/>
  <c r="D260" i="1"/>
  <c r="G260" i="1" s="1"/>
  <c r="C260" i="1"/>
  <c r="C259" i="1"/>
  <c r="D258" i="1"/>
  <c r="G258" i="1" s="1"/>
  <c r="C258" i="1"/>
  <c r="H257" i="1"/>
  <c r="G257" i="1"/>
  <c r="D257" i="1"/>
  <c r="C257" i="1"/>
  <c r="D256" i="1"/>
  <c r="H256" i="1" s="1"/>
  <c r="C256" i="1"/>
  <c r="C255" i="1"/>
  <c r="H254" i="1"/>
  <c r="G254" i="1"/>
  <c r="D254" i="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G245" i="1" s="1"/>
  <c r="C245" i="1"/>
  <c r="H244" i="1"/>
  <c r="G244" i="1"/>
  <c r="D244" i="1"/>
  <c r="C244" i="1"/>
  <c r="D243" i="1"/>
  <c r="H243" i="1" s="1"/>
  <c r="C243" i="1"/>
  <c r="H242" i="1"/>
  <c r="D242" i="1"/>
  <c r="G242" i="1" s="1"/>
  <c r="C242" i="1"/>
  <c r="D241" i="1"/>
  <c r="H241" i="1" s="1"/>
  <c r="C241" i="1"/>
  <c r="C240" i="1"/>
  <c r="H239" i="1"/>
  <c r="G239" i="1"/>
  <c r="D239" i="1"/>
  <c r="C239" i="1"/>
  <c r="G238" i="1"/>
  <c r="D238" i="1"/>
  <c r="H238" i="1" s="1"/>
  <c r="C238" i="1"/>
  <c r="D237" i="1"/>
  <c r="H237" i="1" s="1"/>
  <c r="C237" i="1"/>
  <c r="D236" i="1"/>
  <c r="G236" i="1" s="1"/>
  <c r="C236" i="1"/>
  <c r="D235" i="1"/>
  <c r="H235" i="1" s="1"/>
  <c r="C235" i="1"/>
  <c r="G234" i="1"/>
  <c r="D234" i="1"/>
  <c r="H234" i="1" s="1"/>
  <c r="C234" i="1"/>
  <c r="H233" i="1"/>
  <c r="D233" i="1"/>
  <c r="G233" i="1" s="1"/>
  <c r="C233" i="1"/>
  <c r="D232" i="1"/>
  <c r="H232" i="1" s="1"/>
  <c r="C232" i="1"/>
  <c r="D231" i="1"/>
  <c r="G231" i="1" s="1"/>
  <c r="C231" i="1"/>
  <c r="D230" i="1"/>
  <c r="H230" i="1" s="1"/>
  <c r="C230" i="1"/>
  <c r="D229" i="1"/>
  <c r="H229" i="1" s="1"/>
  <c r="C229" i="1"/>
  <c r="H228" i="1"/>
  <c r="D228" i="1"/>
  <c r="G228" i="1" s="1"/>
  <c r="C228" i="1"/>
  <c r="D227" i="1"/>
  <c r="G227" i="1" s="1"/>
  <c r="C227" i="1"/>
  <c r="D226" i="1"/>
  <c r="H226" i="1" s="1"/>
  <c r="C226" i="1"/>
  <c r="H225" i="1"/>
  <c r="G225" i="1"/>
  <c r="D225" i="1"/>
  <c r="C225" i="1"/>
  <c r="C224" i="1"/>
  <c r="G223" i="1"/>
  <c r="D223" i="1"/>
  <c r="H223" i="1" s="1"/>
  <c r="C223" i="1"/>
  <c r="H222" i="1"/>
  <c r="D222" i="1"/>
  <c r="G222" i="1" s="1"/>
  <c r="C222" i="1"/>
  <c r="D221" i="1"/>
  <c r="H221" i="1" s="1"/>
  <c r="C221" i="1"/>
  <c r="D219" i="1"/>
  <c r="C219" i="1"/>
  <c r="D218" i="1"/>
  <c r="G218" i="1" s="1"/>
  <c r="C218" i="1"/>
  <c r="D217" i="1"/>
  <c r="H217" i="1" s="1"/>
  <c r="C217" i="1"/>
  <c r="D216" i="1"/>
  <c r="C216" i="1"/>
  <c r="D215" i="1"/>
  <c r="H215" i="1" s="1"/>
  <c r="C215" i="1"/>
  <c r="H214" i="1"/>
  <c r="G214" i="1"/>
  <c r="D214" i="1"/>
  <c r="C214" i="1"/>
  <c r="D213" i="1"/>
  <c r="C213" i="1"/>
  <c r="D212" i="1"/>
  <c r="H212" i="1" s="1"/>
  <c r="C212" i="1"/>
  <c r="C211" i="1"/>
  <c r="D210" i="1"/>
  <c r="C210" i="1"/>
  <c r="D209" i="1"/>
  <c r="H209" i="1" s="1"/>
  <c r="C209" i="1"/>
  <c r="D208" i="1"/>
  <c r="H208" i="1" s="1"/>
  <c r="C208" i="1"/>
  <c r="D207" i="1"/>
  <c r="C207" i="1"/>
  <c r="C206" i="1"/>
  <c r="D205" i="1"/>
  <c r="H205" i="1" s="1"/>
  <c r="C205" i="1"/>
  <c r="D204" i="1"/>
  <c r="C204" i="1"/>
  <c r="G203" i="1"/>
  <c r="D203" i="1"/>
  <c r="H203" i="1" s="1"/>
  <c r="C203" i="1"/>
  <c r="D202" i="1"/>
  <c r="H202" i="1" s="1"/>
  <c r="C202" i="1"/>
  <c r="D201" i="1"/>
  <c r="C201" i="1"/>
  <c r="D200" i="1"/>
  <c r="H200" i="1" s="1"/>
  <c r="C200" i="1"/>
  <c r="H199" i="1"/>
  <c r="D199" i="1"/>
  <c r="G199" i="1" s="1"/>
  <c r="C199" i="1"/>
  <c r="C198" i="1"/>
  <c r="H197" i="1"/>
  <c r="D197" i="1"/>
  <c r="G197" i="1" s="1"/>
  <c r="C197" i="1"/>
  <c r="D196" i="1"/>
  <c r="H196" i="1" s="1"/>
  <c r="C196" i="1"/>
  <c r="D195" i="1"/>
  <c r="C195" i="1"/>
  <c r="D194" i="1"/>
  <c r="H194" i="1" s="1"/>
  <c r="C194" i="1"/>
  <c r="D193" i="1"/>
  <c r="H193" i="1" s="1"/>
  <c r="C193" i="1"/>
  <c r="C192" i="1"/>
  <c r="H191" i="1"/>
  <c r="D191" i="1"/>
  <c r="G191" i="1" s="1"/>
  <c r="C191" i="1"/>
  <c r="H190" i="1"/>
  <c r="G190" i="1"/>
  <c r="D190" i="1"/>
  <c r="C190" i="1"/>
  <c r="D189" i="1"/>
  <c r="C189" i="1"/>
  <c r="G188" i="1"/>
  <c r="D188" i="1"/>
  <c r="H188" i="1" s="1"/>
  <c r="C188" i="1"/>
  <c r="H187" i="1"/>
  <c r="G187" i="1"/>
  <c r="D187" i="1"/>
  <c r="C187" i="1"/>
  <c r="D186" i="1"/>
  <c r="C186" i="1"/>
  <c r="G186" i="1" s="1"/>
  <c r="D185" i="1"/>
  <c r="H185" i="1" s="1"/>
  <c r="C185" i="1"/>
  <c r="C184" i="1"/>
  <c r="D183" i="1"/>
  <c r="C183" i="1"/>
  <c r="G183" i="1" s="1"/>
  <c r="H182" i="1"/>
  <c r="D182" i="1"/>
  <c r="G182" i="1" s="1"/>
  <c r="C182" i="1"/>
  <c r="D181" i="1"/>
  <c r="H181" i="1" s="1"/>
  <c r="C181" i="1"/>
  <c r="D180" i="1"/>
  <c r="C180" i="1"/>
  <c r="D179" i="1"/>
  <c r="G179" i="1" s="1"/>
  <c r="C179" i="1"/>
  <c r="D178" i="1"/>
  <c r="H178" i="1" s="1"/>
  <c r="C178" i="1"/>
  <c r="D177" i="1"/>
  <c r="C177" i="1"/>
  <c r="G177" i="1" s="1"/>
  <c r="G176" i="1"/>
  <c r="D176" i="1"/>
  <c r="H176" i="1" s="1"/>
  <c r="C176" i="1"/>
  <c r="D175" i="1"/>
  <c r="H175" i="1" s="1"/>
  <c r="C175" i="1"/>
  <c r="D174" i="1"/>
  <c r="C174" i="1"/>
  <c r="C173" i="1"/>
  <c r="D172" i="1"/>
  <c r="H172" i="1" s="1"/>
  <c r="C172" i="1"/>
  <c r="D171" i="1"/>
  <c r="C171" i="1"/>
  <c r="G171" i="1" s="1"/>
  <c r="H170" i="1"/>
  <c r="G170" i="1"/>
  <c r="D170" i="1"/>
  <c r="C170" i="1"/>
  <c r="D169" i="1"/>
  <c r="H169" i="1" s="1"/>
  <c r="C169" i="1"/>
  <c r="D168" i="1"/>
  <c r="C168" i="1"/>
  <c r="D167" i="1"/>
  <c r="H167" i="1" s="1"/>
  <c r="C167" i="1"/>
  <c r="D166" i="1"/>
  <c r="H166" i="1" s="1"/>
  <c r="C166" i="1"/>
  <c r="D165" i="1"/>
  <c r="C165" i="1"/>
  <c r="H164" i="1"/>
  <c r="D164" i="1"/>
  <c r="G164" i="1" s="1"/>
  <c r="C164" i="1"/>
  <c r="D163" i="1"/>
  <c r="H163" i="1" s="1"/>
  <c r="C163" i="1"/>
  <c r="D162" i="1"/>
  <c r="C162" i="1"/>
  <c r="D161" i="1"/>
  <c r="H161" i="1" s="1"/>
  <c r="C161" i="1"/>
  <c r="D160" i="1"/>
  <c r="H160" i="1" s="1"/>
  <c r="C160" i="1"/>
  <c r="C159" i="1"/>
  <c r="D158" i="1"/>
  <c r="G158" i="1" s="1"/>
  <c r="C158" i="1"/>
  <c r="D157" i="1"/>
  <c r="H157" i="1" s="1"/>
  <c r="C157" i="1"/>
  <c r="G156" i="1"/>
  <c r="D156" i="1"/>
  <c r="C156" i="1"/>
  <c r="C155" i="1"/>
  <c r="D154" i="1"/>
  <c r="H154" i="1" s="1"/>
  <c r="C154" i="1"/>
  <c r="G153" i="1"/>
  <c r="D153" i="1"/>
  <c r="C153" i="1"/>
  <c r="H153" i="1" s="1"/>
  <c r="H152" i="1"/>
  <c r="D152" i="1"/>
  <c r="G152" i="1" s="1"/>
  <c r="C152" i="1"/>
  <c r="H151" i="1"/>
  <c r="G151" i="1"/>
  <c r="D151" i="1"/>
  <c r="C151" i="1"/>
  <c r="D150" i="1"/>
  <c r="G150" i="1" s="1"/>
  <c r="C150" i="1"/>
  <c r="C149" i="1"/>
  <c r="C148" i="1"/>
  <c r="H146" i="1"/>
  <c r="G146" i="1"/>
  <c r="D146" i="1"/>
  <c r="C146" i="1"/>
  <c r="H145" i="1"/>
  <c r="D145" i="1"/>
  <c r="G145" i="1" s="1"/>
  <c r="C145" i="1"/>
  <c r="H144" i="1"/>
  <c r="G144" i="1"/>
  <c r="D144" i="1"/>
  <c r="C144" i="1"/>
  <c r="H143" i="1"/>
  <c r="G143" i="1"/>
  <c r="D143" i="1"/>
  <c r="C143" i="1"/>
  <c r="H142" i="1"/>
  <c r="D142" i="1"/>
  <c r="G142" i="1" s="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G130" i="1" s="1"/>
  <c r="C130" i="1"/>
  <c r="C129" i="1"/>
  <c r="H128" i="1"/>
  <c r="G128" i="1"/>
  <c r="D128" i="1"/>
  <c r="C128" i="1"/>
  <c r="H127" i="1"/>
  <c r="G127" i="1"/>
  <c r="D127" i="1"/>
  <c r="C127" i="1"/>
  <c r="H126" i="1"/>
  <c r="G126" i="1"/>
  <c r="D126" i="1"/>
  <c r="C126" i="1"/>
  <c r="G125" i="1"/>
  <c r="D125" i="1"/>
  <c r="H125" i="1" s="1"/>
  <c r="C125" i="1"/>
  <c r="H124" i="1"/>
  <c r="G124" i="1"/>
  <c r="D124" i="1"/>
  <c r="C124" i="1"/>
  <c r="G123" i="1"/>
  <c r="D123" i="1"/>
  <c r="H123" i="1" s="1"/>
  <c r="C123" i="1"/>
  <c r="D122" i="1"/>
  <c r="H122" i="1" s="1"/>
  <c r="C122" i="1"/>
  <c r="C121" i="1"/>
  <c r="C120" i="1"/>
  <c r="G119" i="1"/>
  <c r="D119" i="1"/>
  <c r="H119" i="1" s="1"/>
  <c r="C119" i="1"/>
  <c r="H118" i="1"/>
  <c r="G118" i="1"/>
  <c r="D118" i="1"/>
  <c r="C118" i="1"/>
  <c r="H117" i="1"/>
  <c r="G117" i="1"/>
  <c r="D117" i="1"/>
  <c r="C117" i="1"/>
  <c r="G116" i="1"/>
  <c r="D116" i="1"/>
  <c r="H116" i="1" s="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D75" i="1"/>
  <c r="H75" i="1" s="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4" i="1" s="1"/>
  <c r="C54" i="1"/>
  <c r="D53" i="1"/>
  <c r="H53" i="1" s="1"/>
  <c r="C53" i="1"/>
  <c r="H52" i="1"/>
  <c r="G52" i="1"/>
  <c r="D52" i="1"/>
  <c r="C52" i="1"/>
  <c r="H51" i="1"/>
  <c r="G51" i="1"/>
  <c r="D51" i="1"/>
  <c r="C51" i="1"/>
  <c r="D50" i="1"/>
  <c r="H50" i="1" s="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3" i="9" l="1"/>
  <c r="B33" i="9" s="1"/>
  <c r="G1479" i="1"/>
  <c r="G1477" i="1"/>
  <c r="I1477" i="1" s="1"/>
  <c r="H1475" i="1"/>
  <c r="H1470" i="1"/>
  <c r="E38" i="7"/>
  <c r="G1468" i="1"/>
  <c r="I1468" i="1" s="1"/>
  <c r="G1466" i="1"/>
  <c r="J1463" i="1"/>
  <c r="E22" i="7"/>
  <c r="I30" i="3" s="1"/>
  <c r="G1462" i="1"/>
  <c r="G1451" i="1"/>
  <c r="J1450" i="1"/>
  <c r="H1445" i="1"/>
  <c r="G1449" i="1"/>
  <c r="I1449" i="1" s="1"/>
  <c r="G1445" i="1"/>
  <c r="G1447" i="1"/>
  <c r="J1446" i="1"/>
  <c r="G1443" i="1"/>
  <c r="H1443" i="1"/>
  <c r="H1438" i="1"/>
  <c r="G1441" i="1"/>
  <c r="H1441" i="1"/>
  <c r="H1440" i="1"/>
  <c r="G1439" i="1"/>
  <c r="H1439" i="1"/>
  <c r="E6" i="7"/>
  <c r="D1437" i="1" s="1"/>
  <c r="H1437" i="1" s="1"/>
  <c r="H1458" i="1"/>
  <c r="D1454" i="1"/>
  <c r="H1454" i="1" s="1"/>
  <c r="G1464" i="1"/>
  <c r="I1464" i="1" s="1"/>
  <c r="J1467" i="1"/>
  <c r="H1576" i="1"/>
  <c r="G1509" i="1"/>
  <c r="H1508" i="1"/>
  <c r="G1505" i="1"/>
  <c r="C1501" i="1"/>
  <c r="H1496" i="1"/>
  <c r="G1493" i="1"/>
  <c r="D6" i="8"/>
  <c r="C1481" i="1" s="1"/>
  <c r="H1481" i="1" s="1"/>
  <c r="H1492" i="1"/>
  <c r="H1488" i="1"/>
  <c r="H1484" i="1"/>
  <c r="G1481" i="1"/>
  <c r="H1228" i="1"/>
  <c r="G1264" i="1"/>
  <c r="H1241" i="1"/>
  <c r="H1237" i="1"/>
  <c r="J1440" i="1"/>
  <c r="G1238" i="1"/>
  <c r="G1239" i="1"/>
  <c r="G1240" i="1"/>
  <c r="G1298" i="1"/>
  <c r="G1297" i="1"/>
  <c r="G1296" i="1"/>
  <c r="G1295" i="1"/>
  <c r="H1294" i="1"/>
  <c r="G1293" i="1"/>
  <c r="E303" i="9"/>
  <c r="B303" i="9" s="1"/>
  <c r="G1292" i="1"/>
  <c r="H1291" i="1"/>
  <c r="G1290" i="1"/>
  <c r="G1286" i="1"/>
  <c r="G1283" i="1"/>
  <c r="G1282" i="1"/>
  <c r="G1281" i="1"/>
  <c r="G1280" i="1"/>
  <c r="H1279" i="1"/>
  <c r="E294" i="9"/>
  <c r="B294" i="9" s="1"/>
  <c r="G1278" i="1"/>
  <c r="G1275" i="1"/>
  <c r="G1272" i="1"/>
  <c r="G1269" i="1"/>
  <c r="G1268" i="1"/>
  <c r="G1266" i="1"/>
  <c r="G1265" i="1"/>
  <c r="G1263" i="1"/>
  <c r="G1262" i="1"/>
  <c r="G1260" i="1"/>
  <c r="G1257" i="1"/>
  <c r="G1256" i="1"/>
  <c r="G1254" i="1"/>
  <c r="G1253" i="1"/>
  <c r="G1251" i="1"/>
  <c r="G1250" i="1"/>
  <c r="G1248" i="1"/>
  <c r="G1247" i="1"/>
  <c r="G1245" i="1"/>
  <c r="G1244" i="1"/>
  <c r="F246" i="5"/>
  <c r="G1235" i="1"/>
  <c r="G1236" i="1"/>
  <c r="F259" i="5"/>
  <c r="G1233" i="1"/>
  <c r="G1232" i="1"/>
  <c r="G1230" i="1"/>
  <c r="E245" i="5"/>
  <c r="D1222" i="1" s="1"/>
  <c r="G1227" i="1"/>
  <c r="G1226" i="1"/>
  <c r="G1225" i="1"/>
  <c r="G1223" i="1"/>
  <c r="G1224" i="1"/>
  <c r="B282" i="9"/>
  <c r="G1219" i="1"/>
  <c r="G1221" i="1"/>
  <c r="G1220" i="1"/>
  <c r="G1218" i="1"/>
  <c r="G1217" i="1"/>
  <c r="E238" i="5"/>
  <c r="G1216" i="1"/>
  <c r="G1213" i="1"/>
  <c r="G1211" i="1"/>
  <c r="G1212" i="1"/>
  <c r="H1210" i="1"/>
  <c r="E307" i="9"/>
  <c r="B307" i="9" s="1"/>
  <c r="E306" i="9"/>
  <c r="B306" i="9" s="1"/>
  <c r="G1209" i="1"/>
  <c r="H1207" i="1"/>
  <c r="E301" i="9"/>
  <c r="B301" i="9" s="1"/>
  <c r="G1205" i="1"/>
  <c r="H1204" i="1"/>
  <c r="G1203" i="1"/>
  <c r="G1202" i="1"/>
  <c r="G1198" i="1"/>
  <c r="G1196" i="1"/>
  <c r="G1195" i="1"/>
  <c r="E305" i="9"/>
  <c r="B305" i="9" s="1"/>
  <c r="G1193" i="1"/>
  <c r="G1192" i="1"/>
  <c r="G1190" i="1"/>
  <c r="G1189" i="1"/>
  <c r="G1188" i="1"/>
  <c r="G1187" i="1"/>
  <c r="E296" i="9"/>
  <c r="B296" i="9" s="1"/>
  <c r="G1186" i="1"/>
  <c r="G1184" i="1"/>
  <c r="E206" i="5"/>
  <c r="G1182" i="1"/>
  <c r="G1180" i="1"/>
  <c r="H1179" i="1"/>
  <c r="G1177" i="1"/>
  <c r="H1176" i="1"/>
  <c r="G1175" i="1"/>
  <c r="E190" i="5"/>
  <c r="G1174" i="1"/>
  <c r="G1172" i="1"/>
  <c r="G1171" i="1"/>
  <c r="G1168" i="1"/>
  <c r="G1169" i="1"/>
  <c r="G1166" i="1"/>
  <c r="G1165" i="1"/>
  <c r="G1163" i="1"/>
  <c r="G1160" i="1"/>
  <c r="G1159" i="1"/>
  <c r="G1157" i="1"/>
  <c r="F180" i="5"/>
  <c r="G1156" i="1"/>
  <c r="H1154" i="1"/>
  <c r="G1154" i="1"/>
  <c r="G1151" i="1"/>
  <c r="D1148" i="1"/>
  <c r="G1149" i="1"/>
  <c r="G1146" i="1"/>
  <c r="G1145" i="1"/>
  <c r="G1142" i="1"/>
  <c r="G1140" i="1"/>
  <c r="H1139" i="1"/>
  <c r="G1137" i="1"/>
  <c r="H1136" i="1"/>
  <c r="G1135" i="1"/>
  <c r="E287" i="9"/>
  <c r="B287" i="9" s="1"/>
  <c r="G1132" i="1"/>
  <c r="G1131" i="1"/>
  <c r="H1130" i="1"/>
  <c r="D1127" i="1"/>
  <c r="G1127" i="1" s="1"/>
  <c r="G1129" i="1"/>
  <c r="G1128" i="1"/>
  <c r="G1126" i="1"/>
  <c r="H1124" i="1"/>
  <c r="G1125" i="1"/>
  <c r="F146" i="5"/>
  <c r="G1123" i="1"/>
  <c r="G1122" i="1"/>
  <c r="H1121" i="1"/>
  <c r="G1120" i="1"/>
  <c r="G1119" i="1"/>
  <c r="H1118" i="1"/>
  <c r="G1117" i="1"/>
  <c r="G1116" i="1"/>
  <c r="G1115" i="1"/>
  <c r="E134" i="5"/>
  <c r="D1112" i="1" s="1"/>
  <c r="G1113" i="1"/>
  <c r="F135" i="5"/>
  <c r="G1114" i="1"/>
  <c r="G1110" i="1"/>
  <c r="G1109" i="1"/>
  <c r="H1108" i="1"/>
  <c r="G1106" i="1"/>
  <c r="H1105" i="1"/>
  <c r="G1104" i="1"/>
  <c r="G1103" i="1"/>
  <c r="H1102" i="1"/>
  <c r="G1101" i="1"/>
  <c r="G1100" i="1"/>
  <c r="H1099" i="1"/>
  <c r="H1096" i="1"/>
  <c r="G1096" i="1"/>
  <c r="D1097" i="1"/>
  <c r="G1098" i="1"/>
  <c r="G1095" i="1"/>
  <c r="G1094" i="1"/>
  <c r="G1092" i="1"/>
  <c r="G1091" i="1"/>
  <c r="G1089" i="1"/>
  <c r="G1088" i="1"/>
  <c r="G1084" i="1"/>
  <c r="G1086" i="1"/>
  <c r="G1085" i="1"/>
  <c r="G1083" i="1"/>
  <c r="G1082" i="1"/>
  <c r="G1080" i="1"/>
  <c r="G1079" i="1"/>
  <c r="G1077" i="1"/>
  <c r="G1076" i="1"/>
  <c r="G1074" i="1"/>
  <c r="G1070" i="1"/>
  <c r="G1068" i="1"/>
  <c r="H1066" i="1"/>
  <c r="G1066" i="1"/>
  <c r="F88" i="5"/>
  <c r="E87" i="5"/>
  <c r="D1065" i="1" s="1"/>
  <c r="G1064" i="1"/>
  <c r="G1062" i="1"/>
  <c r="G1061" i="1"/>
  <c r="H1057" i="1"/>
  <c r="G1059" i="1"/>
  <c r="F79" i="5"/>
  <c r="G1055" i="1"/>
  <c r="G1054" i="1"/>
  <c r="D1048" i="1"/>
  <c r="G1048" i="1" s="1"/>
  <c r="G1051" i="1"/>
  <c r="G1050" i="1"/>
  <c r="F70" i="5"/>
  <c r="G1049" i="1"/>
  <c r="G1045" i="1"/>
  <c r="G1044" i="1"/>
  <c r="G1043" i="1"/>
  <c r="H1041" i="1"/>
  <c r="G1041" i="1"/>
  <c r="G1042" i="1"/>
  <c r="H1040" i="1"/>
  <c r="G1039" i="1"/>
  <c r="G1036" i="1"/>
  <c r="H1034" i="1"/>
  <c r="G1033" i="1"/>
  <c r="G1031" i="1"/>
  <c r="G1029" i="1"/>
  <c r="G1028" i="1"/>
  <c r="G1026" i="1"/>
  <c r="F45" i="5"/>
  <c r="G1023" i="1"/>
  <c r="G1019" i="1"/>
  <c r="G1020" i="1"/>
  <c r="G1017" i="1"/>
  <c r="G1016" i="1"/>
  <c r="D1013" i="1"/>
  <c r="H1013" i="1" s="1"/>
  <c r="G1014" i="1"/>
  <c r="G1012" i="1"/>
  <c r="G1007" i="1"/>
  <c r="F29" i="5"/>
  <c r="G1008" i="1"/>
  <c r="G1006" i="1"/>
  <c r="G1005" i="1"/>
  <c r="G1004" i="1"/>
  <c r="G1002" i="1"/>
  <c r="G999" i="1"/>
  <c r="F19" i="5"/>
  <c r="H997" i="1"/>
  <c r="G998" i="1"/>
  <c r="G995" i="1"/>
  <c r="G994" i="1"/>
  <c r="G993" i="1"/>
  <c r="H992" i="1"/>
  <c r="E12" i="5"/>
  <c r="D990" i="1" s="1"/>
  <c r="G991" i="1"/>
  <c r="G989" i="1"/>
  <c r="D986" i="1"/>
  <c r="E288" i="9"/>
  <c r="B288" i="9" s="1"/>
  <c r="G1332" i="1"/>
  <c r="F215" i="9"/>
  <c r="B215" i="9" s="1"/>
  <c r="E293" i="9"/>
  <c r="B293" i="9" s="1"/>
  <c r="E300" i="9"/>
  <c r="B300" i="9" s="1"/>
  <c r="G644" i="1"/>
  <c r="H643" i="1"/>
  <c r="G788" i="1"/>
  <c r="G787" i="1"/>
  <c r="G785" i="1"/>
  <c r="G784" i="1"/>
  <c r="G757" i="1"/>
  <c r="G754" i="1"/>
  <c r="H283" i="1"/>
  <c r="G280" i="1"/>
  <c r="G281" i="1"/>
  <c r="E73" i="9"/>
  <c r="B73" i="9" s="1"/>
  <c r="E71" i="9"/>
  <c r="B71" i="9" s="1"/>
  <c r="G269" i="1"/>
  <c r="H267" i="1"/>
  <c r="G266" i="1"/>
  <c r="H264" i="1"/>
  <c r="G265" i="1"/>
  <c r="G263" i="1"/>
  <c r="H261" i="1"/>
  <c r="E263" i="4"/>
  <c r="D259" i="1" s="1"/>
  <c r="H258" i="1"/>
  <c r="G252" i="1"/>
  <c r="G251" i="1"/>
  <c r="G247" i="1"/>
  <c r="G246" i="1"/>
  <c r="H245" i="1"/>
  <c r="G243" i="1"/>
  <c r="H240" i="1"/>
  <c r="G240" i="1"/>
  <c r="G241" i="1"/>
  <c r="E64" i="9"/>
  <c r="B64" i="9" s="1"/>
  <c r="H236" i="1"/>
  <c r="G237" i="1"/>
  <c r="G235" i="1"/>
  <c r="F236" i="4"/>
  <c r="G232" i="1"/>
  <c r="H231" i="1"/>
  <c r="H227" i="1"/>
  <c r="G230" i="1"/>
  <c r="G229" i="1"/>
  <c r="G226" i="1"/>
  <c r="H224" i="1"/>
  <c r="G224" i="1"/>
  <c r="G221" i="1"/>
  <c r="G209" i="9"/>
  <c r="E209" i="9" s="1"/>
  <c r="B209" i="9" s="1"/>
  <c r="G219" i="1"/>
  <c r="H218" i="1"/>
  <c r="G217" i="1"/>
  <c r="G215" i="1"/>
  <c r="G216" i="1"/>
  <c r="E215" i="4"/>
  <c r="D211" i="1" s="1"/>
  <c r="G212" i="1"/>
  <c r="G213" i="1"/>
  <c r="H130" i="1"/>
  <c r="G632" i="1"/>
  <c r="G631" i="1"/>
  <c r="G406" i="1"/>
  <c r="D645" i="1"/>
  <c r="G716" i="1"/>
  <c r="G711" i="1"/>
  <c r="G710" i="1"/>
  <c r="E40" i="9"/>
  <c r="B40" i="9" s="1"/>
  <c r="G709" i="1"/>
  <c r="E23" i="9"/>
  <c r="B23" i="9" s="1"/>
  <c r="B275" i="9"/>
  <c r="G647" i="1"/>
  <c r="E644" i="4"/>
  <c r="D638" i="1" s="1"/>
  <c r="G289" i="1"/>
  <c r="G412" i="1"/>
  <c r="E273" i="9"/>
  <c r="B273" i="9" s="1"/>
  <c r="E643" i="4"/>
  <c r="F416" i="4"/>
  <c r="G413" i="1"/>
  <c r="H397" i="1"/>
  <c r="G397" i="1"/>
  <c r="G373" i="1"/>
  <c r="E363" i="4"/>
  <c r="D358" i="1" s="1"/>
  <c r="G364" i="1"/>
  <c r="G365" i="1"/>
  <c r="F369" i="4"/>
  <c r="G355" i="1"/>
  <c r="H255" i="1"/>
  <c r="G255" i="1"/>
  <c r="E68" i="9"/>
  <c r="B68" i="9" s="1"/>
  <c r="E252" i="4"/>
  <c r="D248" i="1" s="1"/>
  <c r="G256" i="1"/>
  <c r="G253" i="1"/>
  <c r="G249" i="1"/>
  <c r="F253" i="4"/>
  <c r="G250" i="1"/>
  <c r="G210" i="1"/>
  <c r="G206" i="1"/>
  <c r="H206" i="1"/>
  <c r="G209" i="1"/>
  <c r="G208" i="1"/>
  <c r="G207" i="1"/>
  <c r="E56" i="9"/>
  <c r="B56" i="9" s="1"/>
  <c r="G205" i="1"/>
  <c r="G204" i="1"/>
  <c r="G202" i="1"/>
  <c r="G201" i="1"/>
  <c r="G200" i="1"/>
  <c r="G198" i="1"/>
  <c r="G196" i="1"/>
  <c r="E49" i="9"/>
  <c r="B49" i="9" s="1"/>
  <c r="G195" i="1"/>
  <c r="G194" i="1"/>
  <c r="E196" i="4"/>
  <c r="G193" i="1"/>
  <c r="G189" i="1"/>
  <c r="E47" i="9"/>
  <c r="B47" i="9" s="1"/>
  <c r="G185" i="1"/>
  <c r="B222" i="9"/>
  <c r="F188" i="4"/>
  <c r="B221" i="9"/>
  <c r="F221" i="9"/>
  <c r="F220" i="9"/>
  <c r="B220" i="9" s="1"/>
  <c r="G180" i="1"/>
  <c r="E44" i="9"/>
  <c r="B44" i="9" s="1"/>
  <c r="H179" i="1"/>
  <c r="B219" i="9"/>
  <c r="H173" i="1"/>
  <c r="G173" i="1"/>
  <c r="G174" i="1"/>
  <c r="G168" i="1"/>
  <c r="G167" i="1"/>
  <c r="G165" i="1"/>
  <c r="G162" i="1"/>
  <c r="G161" i="1"/>
  <c r="H158" i="1"/>
  <c r="G157" i="1"/>
  <c r="D155" i="1"/>
  <c r="H156" i="1"/>
  <c r="B218" i="9"/>
  <c r="G154" i="1"/>
  <c r="G149" i="1"/>
  <c r="H150" i="1"/>
  <c r="E133" i="4"/>
  <c r="G131" i="1"/>
  <c r="D121" i="1"/>
  <c r="H121" i="1" s="1"/>
  <c r="G120" i="1"/>
  <c r="F125" i="4"/>
  <c r="G122" i="1"/>
  <c r="G75" i="1"/>
  <c r="G197" i="9"/>
  <c r="E197" i="9" s="1"/>
  <c r="B197" i="9" s="1"/>
  <c r="G54" i="1"/>
  <c r="G50" i="1"/>
  <c r="G53" i="1"/>
  <c r="F217" i="9"/>
  <c r="B217" i="9" s="1"/>
  <c r="E286" i="9"/>
  <c r="B286" i="9" s="1"/>
  <c r="E32" i="9"/>
  <c r="B32" i="9" s="1"/>
  <c r="H162" i="1"/>
  <c r="H165" i="1"/>
  <c r="H168" i="1"/>
  <c r="H171" i="1"/>
  <c r="H174" i="1"/>
  <c r="H177" i="1"/>
  <c r="H180" i="1"/>
  <c r="H183" i="1"/>
  <c r="H186" i="1"/>
  <c r="H189" i="1"/>
  <c r="H195" i="1"/>
  <c r="H198" i="1"/>
  <c r="H201" i="1"/>
  <c r="H204" i="1"/>
  <c r="H207" i="1"/>
  <c r="H210" i="1"/>
  <c r="H213" i="1"/>
  <c r="H216" i="1"/>
  <c r="H219" i="1"/>
  <c r="H282" i="1"/>
  <c r="G282" i="1"/>
  <c r="H354" i="1"/>
  <c r="G354" i="1"/>
  <c r="H291" i="1"/>
  <c r="G291" i="1"/>
  <c r="H321" i="1"/>
  <c r="G321" i="1"/>
  <c r="H339" i="1"/>
  <c r="G339" i="1"/>
  <c r="H366" i="1"/>
  <c r="G366" i="1"/>
  <c r="H384" i="1"/>
  <c r="G384" i="1"/>
  <c r="H429" i="1"/>
  <c r="G429" i="1"/>
  <c r="H447" i="1"/>
  <c r="G447" i="1"/>
  <c r="H279" i="1"/>
  <c r="G279" i="1"/>
  <c r="H303" i="1"/>
  <c r="G303" i="1"/>
  <c r="H351" i="1"/>
  <c r="G351" i="1"/>
  <c r="H462" i="1"/>
  <c r="G462" i="1"/>
  <c r="H474" i="1"/>
  <c r="G474" i="1"/>
  <c r="H486" i="1"/>
  <c r="G486" i="1"/>
  <c r="H498" i="1"/>
  <c r="G498" i="1"/>
  <c r="G160" i="1"/>
  <c r="G163" i="1"/>
  <c r="G166" i="1"/>
  <c r="G169" i="1"/>
  <c r="G172" i="1"/>
  <c r="G175" i="1"/>
  <c r="G178" i="1"/>
  <c r="G181" i="1"/>
  <c r="G184" i="1"/>
  <c r="H288" i="1"/>
  <c r="G288" i="1"/>
  <c r="H318" i="1"/>
  <c r="G318" i="1"/>
  <c r="H336" i="1"/>
  <c r="G336" i="1"/>
  <c r="H363" i="1"/>
  <c r="G363" i="1"/>
  <c r="H381" i="1"/>
  <c r="G381" i="1"/>
  <c r="H399" i="1"/>
  <c r="G399" i="1"/>
  <c r="H426" i="1"/>
  <c r="G426" i="1"/>
  <c r="H444" i="1"/>
  <c r="G444" i="1"/>
  <c r="H276" i="1"/>
  <c r="G276" i="1"/>
  <c r="H300" i="1"/>
  <c r="G300" i="1"/>
  <c r="H348" i="1"/>
  <c r="G348" i="1"/>
  <c r="H315" i="1"/>
  <c r="G315" i="1"/>
  <c r="H333" i="1"/>
  <c r="G333" i="1"/>
  <c r="H360" i="1"/>
  <c r="G360" i="1"/>
  <c r="H378" i="1"/>
  <c r="G378" i="1"/>
  <c r="H396" i="1"/>
  <c r="G396" i="1"/>
  <c r="H411" i="1"/>
  <c r="G411" i="1"/>
  <c r="H423" i="1"/>
  <c r="G423" i="1"/>
  <c r="H441" i="1"/>
  <c r="G441" i="1"/>
  <c r="H459" i="1"/>
  <c r="G459" i="1"/>
  <c r="H471" i="1"/>
  <c r="G471" i="1"/>
  <c r="H483" i="1"/>
  <c r="G483" i="1"/>
  <c r="H495" i="1"/>
  <c r="G495" i="1"/>
  <c r="H507" i="1"/>
  <c r="G507" i="1"/>
  <c r="H297" i="1"/>
  <c r="G297" i="1"/>
  <c r="H405" i="1"/>
  <c r="G405" i="1"/>
  <c r="G273" i="1"/>
  <c r="H312" i="1"/>
  <c r="G312" i="1"/>
  <c r="H330" i="1"/>
  <c r="G330" i="1"/>
  <c r="H375" i="1"/>
  <c r="G375" i="1"/>
  <c r="H393" i="1"/>
  <c r="G393" i="1"/>
  <c r="H420" i="1"/>
  <c r="G420" i="1"/>
  <c r="H438" i="1"/>
  <c r="G438" i="1"/>
  <c r="H456" i="1"/>
  <c r="G456" i="1"/>
  <c r="H468" i="1"/>
  <c r="G468" i="1"/>
  <c r="H480" i="1"/>
  <c r="G480" i="1"/>
  <c r="H492" i="1"/>
  <c r="G492" i="1"/>
  <c r="H504" i="1"/>
  <c r="G504" i="1"/>
  <c r="H309" i="1"/>
  <c r="G309" i="1"/>
  <c r="H327" i="1"/>
  <c r="G327" i="1"/>
  <c r="H372" i="1"/>
  <c r="G372" i="1"/>
  <c r="H390" i="1"/>
  <c r="G390" i="1"/>
  <c r="H417" i="1"/>
  <c r="G417" i="1"/>
  <c r="H435" i="1"/>
  <c r="G435" i="1"/>
  <c r="H357" i="1"/>
  <c r="G357" i="1"/>
  <c r="H324" i="1"/>
  <c r="G324" i="1"/>
  <c r="H342" i="1"/>
  <c r="G342" i="1"/>
  <c r="H369" i="1"/>
  <c r="G369" i="1"/>
  <c r="H387" i="1"/>
  <c r="G387" i="1"/>
  <c r="H432" i="1"/>
  <c r="G432" i="1"/>
  <c r="H450" i="1"/>
  <c r="G450" i="1"/>
  <c r="H465" i="1"/>
  <c r="G465" i="1"/>
  <c r="H477" i="1"/>
  <c r="G477" i="1"/>
  <c r="H489" i="1"/>
  <c r="G489" i="1"/>
  <c r="H501" i="1"/>
  <c r="G501" i="1"/>
  <c r="H1444" i="1"/>
  <c r="H1471" i="1"/>
  <c r="H1515" i="1"/>
  <c r="G1515" i="1"/>
  <c r="H1559" i="1"/>
  <c r="G1559" i="1"/>
  <c r="E311" i="4"/>
  <c r="D306" i="1" s="1"/>
  <c r="E420" i="4"/>
  <c r="F625" i="4"/>
  <c r="C619" i="1"/>
  <c r="I25" i="3"/>
  <c r="D1329" i="1"/>
  <c r="J1471" i="1"/>
  <c r="G1471" i="1"/>
  <c r="I1471" i="1" s="1"/>
  <c r="H1495" i="1"/>
  <c r="G1495" i="1"/>
  <c r="H1539" i="1"/>
  <c r="G1539" i="1"/>
  <c r="F224" i="5"/>
  <c r="D206" i="5"/>
  <c r="C1201" i="1"/>
  <c r="J1458" i="1"/>
  <c r="G1458" i="1"/>
  <c r="I1458" i="1" s="1"/>
  <c r="J1472" i="1"/>
  <c r="H1472" i="1"/>
  <c r="G1472" i="1"/>
  <c r="H1567" i="1"/>
  <c r="G1567" i="1"/>
  <c r="E50" i="4"/>
  <c r="D46" i="1" s="1"/>
  <c r="E163" i="4"/>
  <c r="D159" i="1" s="1"/>
  <c r="H159" i="1" s="1"/>
  <c r="D224" i="4"/>
  <c r="F225" i="4"/>
  <c r="F252" i="4"/>
  <c r="F577" i="4"/>
  <c r="C571" i="1"/>
  <c r="G183" i="9"/>
  <c r="E183" i="9" s="1"/>
  <c r="B183" i="9" s="1"/>
  <c r="G206" i="9"/>
  <c r="E206" i="9" s="1"/>
  <c r="B206" i="9" s="1"/>
  <c r="J1459" i="1"/>
  <c r="H1459" i="1"/>
  <c r="G1459" i="1"/>
  <c r="I1459" i="1" s="1"/>
  <c r="H1503" i="1"/>
  <c r="G1503" i="1"/>
  <c r="H1519" i="1"/>
  <c r="G1519" i="1"/>
  <c r="H1547" i="1"/>
  <c r="G1547" i="1"/>
  <c r="E224" i="4"/>
  <c r="D220" i="1" s="1"/>
  <c r="H1483" i="1"/>
  <c r="G1483" i="1"/>
  <c r="H1527" i="1"/>
  <c r="G1527" i="1"/>
  <c r="H1575" i="1"/>
  <c r="G1575" i="1"/>
  <c r="D363" i="4"/>
  <c r="F364" i="4"/>
  <c r="C544" i="1"/>
  <c r="F550" i="4"/>
  <c r="H1384" i="1"/>
  <c r="G1384" i="1"/>
  <c r="H1442" i="1"/>
  <c r="H1460" i="1"/>
  <c r="J1473" i="1"/>
  <c r="G1473" i="1"/>
  <c r="I1473" i="1" s="1"/>
  <c r="H1511" i="1"/>
  <c r="G1511" i="1"/>
  <c r="H1555" i="1"/>
  <c r="G1555" i="1"/>
  <c r="F124" i="4"/>
  <c r="F177" i="4"/>
  <c r="F52" i="5"/>
  <c r="C1030" i="1"/>
  <c r="J1460" i="1"/>
  <c r="G1460" i="1"/>
  <c r="I1460" i="1" s="1"/>
  <c r="J1474" i="1"/>
  <c r="H1474" i="1"/>
  <c r="G1474" i="1"/>
  <c r="H1491" i="1"/>
  <c r="G1491" i="1"/>
  <c r="H1535" i="1"/>
  <c r="G1535" i="1"/>
  <c r="G180" i="9"/>
  <c r="E180" i="9" s="1"/>
  <c r="B180" i="9" s="1"/>
  <c r="D459" i="4"/>
  <c r="F463" i="4"/>
  <c r="C509" i="1"/>
  <c r="F515" i="4"/>
  <c r="D580" i="4"/>
  <c r="C575" i="1"/>
  <c r="F581" i="4"/>
  <c r="J1455" i="1"/>
  <c r="H1455" i="1"/>
  <c r="G1455" i="1"/>
  <c r="H1461" i="1"/>
  <c r="G1461" i="1"/>
  <c r="I1479" i="1"/>
  <c r="H1563" i="1"/>
  <c r="G1563" i="1"/>
  <c r="C557" i="1"/>
  <c r="F563" i="4"/>
  <c r="H1499" i="1"/>
  <c r="G1499" i="1"/>
  <c r="H1543" i="1"/>
  <c r="G1543" i="1"/>
  <c r="D351" i="4"/>
  <c r="F356" i="4"/>
  <c r="F599" i="4"/>
  <c r="C593" i="1"/>
  <c r="D593" i="4"/>
  <c r="I1447" i="1"/>
  <c r="I1451" i="1"/>
  <c r="H1456" i="1"/>
  <c r="I1462" i="1"/>
  <c r="I1466" i="1"/>
  <c r="H1571" i="1"/>
  <c r="G1571" i="1"/>
  <c r="D82" i="4"/>
  <c r="F83" i="4"/>
  <c r="D151" i="4"/>
  <c r="F210" i="4"/>
  <c r="D529" i="4"/>
  <c r="D5" i="7"/>
  <c r="C1453" i="1"/>
  <c r="H30" i="3"/>
  <c r="J1456" i="1"/>
  <c r="G1456" i="1"/>
  <c r="H1507" i="1"/>
  <c r="G1507" i="1"/>
  <c r="H1523" i="1"/>
  <c r="G1523" i="1"/>
  <c r="H1551" i="1"/>
  <c r="G1551" i="1"/>
  <c r="F259" i="4"/>
  <c r="E299" i="4"/>
  <c r="F299" i="4" s="1"/>
  <c r="F418" i="4"/>
  <c r="D567" i="4"/>
  <c r="C568" i="1"/>
  <c r="F574" i="4"/>
  <c r="F114" i="6"/>
  <c r="C1408" i="1"/>
  <c r="H27" i="3"/>
  <c r="J1457" i="1"/>
  <c r="H1457" i="1"/>
  <c r="G1457" i="1"/>
  <c r="H1487" i="1"/>
  <c r="G1487" i="1"/>
  <c r="H1531" i="1"/>
  <c r="G1531" i="1"/>
  <c r="H1579" i="1"/>
  <c r="G1579" i="1"/>
  <c r="D6" i="4"/>
  <c r="F140" i="4"/>
  <c r="F164" i="4"/>
  <c r="D311" i="4"/>
  <c r="F397" i="4"/>
  <c r="F629" i="4"/>
  <c r="D245" i="5"/>
  <c r="B28" i="9"/>
  <c r="B37" i="9"/>
  <c r="B160" i="9"/>
  <c r="G189" i="9"/>
  <c r="E189" i="9" s="1"/>
  <c r="B189" i="9" s="1"/>
  <c r="F277" i="9"/>
  <c r="J1447" i="1"/>
  <c r="J1449" i="1"/>
  <c r="J1451" i="1"/>
  <c r="J1462" i="1"/>
  <c r="J1464" i="1"/>
  <c r="J1466" i="1"/>
  <c r="J1468" i="1"/>
  <c r="J1477" i="1"/>
  <c r="J1479" i="1"/>
  <c r="D12" i="5"/>
  <c r="B148" i="9"/>
  <c r="B157" i="9"/>
  <c r="G1454" i="1"/>
  <c r="D237" i="5"/>
  <c r="E89" i="6"/>
  <c r="D1383" i="1" s="1"/>
  <c r="E111" i="9"/>
  <c r="B111" i="9" s="1"/>
  <c r="B145" i="9"/>
  <c r="B269" i="9"/>
  <c r="E295" i="9"/>
  <c r="B295" i="9" s="1"/>
  <c r="E152" i="4"/>
  <c r="H21" i="9" s="1"/>
  <c r="F219" i="4"/>
  <c r="F99" i="6"/>
  <c r="D89" i="6"/>
  <c r="D43" i="8"/>
  <c r="E99" i="9"/>
  <c r="B99" i="9" s="1"/>
  <c r="G200" i="9"/>
  <c r="E200" i="9" s="1"/>
  <c r="B200" i="9" s="1"/>
  <c r="B253" i="9"/>
  <c r="G1440" i="1"/>
  <c r="G1442" i="1"/>
  <c r="G1444" i="1"/>
  <c r="H1446" i="1"/>
  <c r="I1446" i="1" s="1"/>
  <c r="H1448" i="1"/>
  <c r="I1448" i="1" s="1"/>
  <c r="H1450" i="1"/>
  <c r="I1450" i="1" s="1"/>
  <c r="H1452" i="1"/>
  <c r="I1452" i="1" s="1"/>
  <c r="H1463" i="1"/>
  <c r="I1463" i="1" s="1"/>
  <c r="H1465" i="1"/>
  <c r="I1465" i="1" s="1"/>
  <c r="H1467" i="1"/>
  <c r="I1467" i="1" s="1"/>
  <c r="H1476" i="1"/>
  <c r="I1476" i="1" s="1"/>
  <c r="H1478" i="1"/>
  <c r="I1478" i="1" s="1"/>
  <c r="F304" i="4"/>
  <c r="F535" i="4"/>
  <c r="H290" i="9"/>
  <c r="D129" i="6"/>
  <c r="F130" i="6"/>
  <c r="E75" i="9"/>
  <c r="B75" i="9" s="1"/>
  <c r="B112" i="9"/>
  <c r="B121" i="9"/>
  <c r="B257" i="9"/>
  <c r="B270" i="9"/>
  <c r="D7" i="5"/>
  <c r="F8" i="5"/>
  <c r="G171" i="9"/>
  <c r="E171" i="9" s="1"/>
  <c r="B171" i="9" s="1"/>
  <c r="G186" i="9"/>
  <c r="E186" i="9" s="1"/>
  <c r="B186" i="9" s="1"/>
  <c r="H308" i="9"/>
  <c r="E308" i="9" s="1"/>
  <c r="B308" i="9" s="1"/>
  <c r="F177" i="5"/>
  <c r="B76" i="9"/>
  <c r="B85" i="9"/>
  <c r="B245" i="9"/>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D421" i="4"/>
  <c r="D42" i="8"/>
  <c r="G313" i="9" s="1"/>
  <c r="E313" i="9" s="1"/>
  <c r="E27" i="9"/>
  <c r="B27" i="9" s="1"/>
  <c r="E593" i="4"/>
  <c r="D587" i="1" s="1"/>
  <c r="F5" i="6"/>
  <c r="D35" i="6"/>
  <c r="F36" i="6"/>
  <c r="E147" i="9"/>
  <c r="B147" i="9" s="1"/>
  <c r="B239" i="9"/>
  <c r="B255" i="9"/>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D69" i="5"/>
  <c r="I10" i="9"/>
  <c r="G162" i="9"/>
  <c r="E162" i="9" s="1"/>
  <c r="B162" i="9" s="1"/>
  <c r="G165" i="9"/>
  <c r="D78" i="5"/>
  <c r="D134" i="5"/>
  <c r="H165" i="9"/>
  <c r="G310"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H291" i="9"/>
  <c r="E291" i="9" s="1"/>
  <c r="B291" i="9" s="1"/>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I31" i="3" l="1"/>
  <c r="D1469" i="1"/>
  <c r="D1453" i="1"/>
  <c r="I1444" i="1"/>
  <c r="I1443" i="1"/>
  <c r="I1442" i="1"/>
  <c r="E5" i="7"/>
  <c r="G316" i="9" s="1"/>
  <c r="E316" i="9" s="1"/>
  <c r="I1441" i="1"/>
  <c r="I1440" i="1"/>
  <c r="G1437" i="1"/>
  <c r="I1439" i="1"/>
  <c r="I29" i="3"/>
  <c r="D1436" i="1"/>
  <c r="H1501" i="1"/>
  <c r="G1501" i="1"/>
  <c r="E237" i="5"/>
  <c r="F237" i="5" s="1"/>
  <c r="D1215" i="1"/>
  <c r="F238" i="5"/>
  <c r="E176" i="5"/>
  <c r="D1153" i="1" s="1"/>
  <c r="H311" i="9"/>
  <c r="D1183" i="1"/>
  <c r="H310" i="9"/>
  <c r="E310" i="9" s="1"/>
  <c r="B310" i="9" s="1"/>
  <c r="D1167" i="1"/>
  <c r="H1148" i="1"/>
  <c r="G1148" i="1"/>
  <c r="H1127" i="1"/>
  <c r="H1097" i="1"/>
  <c r="G1097" i="1"/>
  <c r="E68" i="5"/>
  <c r="I21" i="3" s="1"/>
  <c r="H1065" i="1"/>
  <c r="G1065" i="1"/>
  <c r="F87" i="5"/>
  <c r="H1048" i="1"/>
  <c r="G1013" i="1"/>
  <c r="E7" i="5"/>
  <c r="G986" i="1"/>
  <c r="H986" i="1"/>
  <c r="H259" i="1"/>
  <c r="G259" i="1"/>
  <c r="F263" i="4"/>
  <c r="E165" i="9"/>
  <c r="B165" i="9" s="1"/>
  <c r="F215" i="4"/>
  <c r="H211" i="1"/>
  <c r="G211" i="1"/>
  <c r="H645" i="1"/>
  <c r="G645" i="1"/>
  <c r="H638" i="1"/>
  <c r="G638" i="1"/>
  <c r="F643" i="4"/>
  <c r="D637" i="1"/>
  <c r="E350" i="4"/>
  <c r="D345" i="1" s="1"/>
  <c r="G248" i="1"/>
  <c r="H248" i="1"/>
  <c r="F196" i="4"/>
  <c r="D192" i="1"/>
  <c r="H155" i="1"/>
  <c r="G155" i="1"/>
  <c r="F133" i="4"/>
  <c r="D129" i="1"/>
  <c r="E6" i="4"/>
  <c r="G121" i="1"/>
  <c r="B313" i="9"/>
  <c r="F89" i="6"/>
  <c r="C1383" i="1"/>
  <c r="C587" i="1"/>
  <c r="F593" i="4"/>
  <c r="F213" i="9"/>
  <c r="B213" i="9" s="1"/>
  <c r="F134" i="5"/>
  <c r="C1112" i="1"/>
  <c r="K1451" i="9"/>
  <c r="G314" i="9"/>
  <c r="E314" i="9" s="1"/>
  <c r="B314" i="9" s="1"/>
  <c r="I34" i="3"/>
  <c r="C1517" i="1"/>
  <c r="F311" i="4"/>
  <c r="C306" i="1"/>
  <c r="H593" i="1"/>
  <c r="G593" i="1"/>
  <c r="H575" i="1"/>
  <c r="G575" i="1"/>
  <c r="I1474" i="1"/>
  <c r="E528" i="4"/>
  <c r="F580" i="4"/>
  <c r="C574" i="1"/>
  <c r="F78" i="5"/>
  <c r="C1056" i="1"/>
  <c r="E166" i="9"/>
  <c r="B166" i="9" s="1"/>
  <c r="D420" i="4"/>
  <c r="C415" i="1"/>
  <c r="F421" i="4"/>
  <c r="E151" i="4"/>
  <c r="F152" i="4"/>
  <c r="D148" i="1"/>
  <c r="F129" i="6"/>
  <c r="C1423" i="1"/>
  <c r="H16" i="3"/>
  <c r="F6" i="4"/>
  <c r="C2" i="1"/>
  <c r="H1408" i="1"/>
  <c r="G1408" i="1"/>
  <c r="F82" i="4"/>
  <c r="C78" i="1"/>
  <c r="C346" i="1"/>
  <c r="F351" i="4"/>
  <c r="D350" i="4"/>
  <c r="H509" i="1"/>
  <c r="G509" i="1"/>
  <c r="F224" i="4"/>
  <c r="C220" i="1"/>
  <c r="F35" i="6"/>
  <c r="H25" i="3"/>
  <c r="C1329" i="1"/>
  <c r="D141" i="6"/>
  <c r="F12" i="5"/>
  <c r="C990" i="1"/>
  <c r="I1456" i="1"/>
  <c r="F459" i="4"/>
  <c r="C453" i="1"/>
  <c r="H1030" i="1"/>
  <c r="G1030" i="1"/>
  <c r="D298" i="4"/>
  <c r="H46" i="1"/>
  <c r="G46" i="1"/>
  <c r="H1201" i="1"/>
  <c r="G1201" i="1"/>
  <c r="E141" i="6"/>
  <c r="H17" i="3"/>
  <c r="D289" i="4"/>
  <c r="D290" i="4" s="1"/>
  <c r="C147" i="1"/>
  <c r="D6" i="5"/>
  <c r="H20" i="3"/>
  <c r="C985" i="1"/>
  <c r="H568" i="1"/>
  <c r="G568" i="1"/>
  <c r="G311" i="9"/>
  <c r="F206" i="5"/>
  <c r="D176" i="5"/>
  <c r="C1183" i="1"/>
  <c r="H619" i="1"/>
  <c r="G619" i="1"/>
  <c r="C561" i="1"/>
  <c r="F567" i="4"/>
  <c r="I1455" i="1"/>
  <c r="H557" i="1"/>
  <c r="G557" i="1"/>
  <c r="D68" i="5"/>
  <c r="F69" i="5"/>
  <c r="C1047" i="1"/>
  <c r="G1453" i="1"/>
  <c r="H1453" i="1"/>
  <c r="H544" i="1"/>
  <c r="G544" i="1"/>
  <c r="I1472" i="1"/>
  <c r="F163" i="4"/>
  <c r="D414" i="1"/>
  <c r="E290" i="9"/>
  <c r="B290" i="9" s="1"/>
  <c r="H23" i="3"/>
  <c r="C1214" i="1"/>
  <c r="F245" i="5"/>
  <c r="C1222" i="1"/>
  <c r="E298" i="4"/>
  <c r="D294" i="1"/>
  <c r="H29" i="3"/>
  <c r="C1436" i="1"/>
  <c r="I16" i="3"/>
  <c r="D2" i="1"/>
  <c r="I35" i="3"/>
  <c r="C1518" i="1"/>
  <c r="G21" i="9"/>
  <c r="E21" i="9" s="1"/>
  <c r="I1457" i="1"/>
  <c r="F529" i="4"/>
  <c r="C523" i="1"/>
  <c r="D528" i="4"/>
  <c r="F363" i="4"/>
  <c r="C358" i="1"/>
  <c r="H571" i="1"/>
  <c r="G571" i="1"/>
  <c r="F50" i="4"/>
  <c r="G159" i="1"/>
  <c r="G1469" i="1" l="1"/>
  <c r="H1469" i="1"/>
  <c r="H19" i="9"/>
  <c r="E19" i="9" s="1"/>
  <c r="B19" i="9" s="1"/>
  <c r="H1215" i="1"/>
  <c r="G1215" i="1"/>
  <c r="I23" i="3"/>
  <c r="D1214" i="1"/>
  <c r="G1214" i="1" s="1"/>
  <c r="I22" i="3"/>
  <c r="E175" i="5"/>
  <c r="D1152" i="1" s="1"/>
  <c r="E311" i="9"/>
  <c r="B311" i="9" s="1"/>
  <c r="G1167" i="1"/>
  <c r="H1167" i="1"/>
  <c r="D1046" i="1"/>
  <c r="E6" i="5"/>
  <c r="D984" i="1" s="1"/>
  <c r="F7" i="5"/>
  <c r="D985" i="1"/>
  <c r="G985" i="1" s="1"/>
  <c r="I20" i="3"/>
  <c r="H637" i="1"/>
  <c r="G637" i="1"/>
  <c r="G192" i="1"/>
  <c r="H192" i="1"/>
  <c r="H129" i="1"/>
  <c r="G129" i="1"/>
  <c r="C286" i="1"/>
  <c r="B316" i="9"/>
  <c r="E315" i="9"/>
  <c r="I10" i="3" s="1"/>
  <c r="H78" i="1"/>
  <c r="G78" i="1"/>
  <c r="H148" i="1"/>
  <c r="G148" i="1"/>
  <c r="E636" i="4"/>
  <c r="D630" i="1" s="1"/>
  <c r="D522" i="1"/>
  <c r="E407" i="4"/>
  <c r="D402" i="1" s="1"/>
  <c r="D293" i="1"/>
  <c r="E408" i="4"/>
  <c r="D403" i="1" s="1"/>
  <c r="G1329" i="1"/>
  <c r="H1329" i="1"/>
  <c r="E289" i="4"/>
  <c r="F289" i="4" s="1"/>
  <c r="I17" i="3"/>
  <c r="D147" i="1"/>
  <c r="H147" i="1" s="1"/>
  <c r="H1222" i="1"/>
  <c r="G1222" i="1"/>
  <c r="H561" i="1"/>
  <c r="G561" i="1"/>
  <c r="H587" i="1"/>
  <c r="G587" i="1"/>
  <c r="H523" i="1"/>
  <c r="G523" i="1"/>
  <c r="B21" i="9"/>
  <c r="G278" i="9"/>
  <c r="C984" i="1"/>
  <c r="H1518" i="1"/>
  <c r="G1518" i="1"/>
  <c r="H453" i="1"/>
  <c r="G453" i="1"/>
  <c r="H2" i="1"/>
  <c r="G2" i="1"/>
  <c r="H415" i="1"/>
  <c r="G415" i="1"/>
  <c r="G1383" i="1"/>
  <c r="H1383" i="1"/>
  <c r="H346" i="1"/>
  <c r="G346" i="1"/>
  <c r="F151" i="4"/>
  <c r="H220" i="1"/>
  <c r="G220" i="1"/>
  <c r="F420" i="4"/>
  <c r="D635" i="4"/>
  <c r="C414" i="1"/>
  <c r="H306" i="1"/>
  <c r="G306" i="1"/>
  <c r="H1112" i="1"/>
  <c r="G1112" i="1"/>
  <c r="H294" i="1"/>
  <c r="G294" i="1"/>
  <c r="D407" i="4"/>
  <c r="F298" i="4"/>
  <c r="C293" i="1"/>
  <c r="G1047" i="1"/>
  <c r="H1047" i="1"/>
  <c r="D413" i="4"/>
  <c r="D291" i="4"/>
  <c r="C285" i="1"/>
  <c r="H1183" i="1"/>
  <c r="G1183" i="1"/>
  <c r="E412" i="4"/>
  <c r="D175" i="5"/>
  <c r="F176" i="5"/>
  <c r="H22" i="3"/>
  <c r="C1153" i="1"/>
  <c r="G990" i="1"/>
  <c r="H990" i="1"/>
  <c r="G1056" i="1"/>
  <c r="H1056" i="1"/>
  <c r="H1517" i="1"/>
  <c r="G1517" i="1"/>
  <c r="H11" i="3"/>
  <c r="E312" i="9"/>
  <c r="C1046" i="1"/>
  <c r="F68" i="5"/>
  <c r="H21" i="3"/>
  <c r="I28" i="3"/>
  <c r="D1435" i="1"/>
  <c r="D412" i="4"/>
  <c r="D636" i="4"/>
  <c r="F528" i="4"/>
  <c r="C522" i="1"/>
  <c r="H574" i="1"/>
  <c r="G574" i="1"/>
  <c r="H358" i="1"/>
  <c r="G358" i="1"/>
  <c r="H28" i="3"/>
  <c r="F141" i="6"/>
  <c r="C1435" i="1"/>
  <c r="H9" i="3" s="1"/>
  <c r="G318" i="9"/>
  <c r="E318" i="9" s="1"/>
  <c r="F350" i="4"/>
  <c r="D408" i="4"/>
  <c r="C345" i="1"/>
  <c r="H1436" i="1"/>
  <c r="G1436" i="1"/>
  <c r="E635" i="4"/>
  <c r="D629" i="1" s="1"/>
  <c r="H1423" i="1"/>
  <c r="G1423" i="1"/>
  <c r="H1214" i="1" l="1"/>
  <c r="F6" i="5"/>
  <c r="H278" i="9"/>
  <c r="E278" i="9" s="1"/>
  <c r="G285" i="9"/>
  <c r="E285" i="9" s="1"/>
  <c r="B285" i="9" s="1"/>
  <c r="H985" i="1"/>
  <c r="K3" i="9"/>
  <c r="F291" i="4"/>
  <c r="C287" i="1"/>
  <c r="H8" i="3"/>
  <c r="G984" i="1"/>
  <c r="H984" i="1"/>
  <c r="D639" i="4"/>
  <c r="D414" i="4"/>
  <c r="F412" i="4"/>
  <c r="C407" i="1"/>
  <c r="D415" i="4"/>
  <c r="D640" i="4"/>
  <c r="C408" i="1"/>
  <c r="C629" i="1"/>
  <c r="F635" i="4"/>
  <c r="H1153" i="1"/>
  <c r="G1153" i="1"/>
  <c r="B318" i="9"/>
  <c r="E317" i="9"/>
  <c r="I9" i="3" s="1"/>
  <c r="E291" i="4"/>
  <c r="D287" i="1" s="1"/>
  <c r="E413" i="4"/>
  <c r="D285" i="1"/>
  <c r="H285" i="1" s="1"/>
  <c r="E290" i="4"/>
  <c r="H414" i="1"/>
  <c r="G414" i="1"/>
  <c r="C630" i="1"/>
  <c r="F636" i="4"/>
  <c r="H293" i="1"/>
  <c r="G293" i="1"/>
  <c r="F407" i="4"/>
  <c r="C402" i="1"/>
  <c r="F175" i="5"/>
  <c r="C1152" i="1"/>
  <c r="E639" i="4"/>
  <c r="D407" i="1"/>
  <c r="H1435" i="1"/>
  <c r="G1435" i="1"/>
  <c r="G147" i="1"/>
  <c r="N3" i="9"/>
  <c r="I11" i="3"/>
  <c r="H345" i="1"/>
  <c r="G345" i="1"/>
  <c r="H522" i="1"/>
  <c r="G522" i="1"/>
  <c r="H1046" i="1"/>
  <c r="G1046" i="1"/>
  <c r="F408" i="4"/>
  <c r="C403" i="1"/>
  <c r="G285" i="1" l="1"/>
  <c r="G1152" i="1"/>
  <c r="H1152" i="1"/>
  <c r="H407" i="1"/>
  <c r="G407" i="1"/>
  <c r="C409" i="1"/>
  <c r="D633" i="1"/>
  <c r="E415" i="4"/>
  <c r="D410" i="1" s="1"/>
  <c r="E640" i="4"/>
  <c r="E641" i="4" s="1"/>
  <c r="D408" i="1"/>
  <c r="G408" i="1" s="1"/>
  <c r="D641" i="4"/>
  <c r="F639" i="4"/>
  <c r="C633" i="1"/>
  <c r="F415" i="4"/>
  <c r="C410" i="1"/>
  <c r="H403" i="1"/>
  <c r="G403" i="1"/>
  <c r="G630" i="1"/>
  <c r="H630" i="1"/>
  <c r="E277" i="9"/>
  <c r="I8" i="3" s="1"/>
  <c r="B278" i="9"/>
  <c r="M3" i="9"/>
  <c r="H402" i="1"/>
  <c r="G402" i="1"/>
  <c r="E414" i="4"/>
  <c r="F414" i="4" s="1"/>
  <c r="G629" i="1"/>
  <c r="H629" i="1"/>
  <c r="H287" i="1"/>
  <c r="G287" i="1"/>
  <c r="D286" i="1"/>
  <c r="F290" i="4"/>
  <c r="F413" i="4"/>
  <c r="D642" i="4"/>
  <c r="C634" i="1"/>
  <c r="D635" i="1" l="1"/>
  <c r="H408" i="1"/>
  <c r="H286" i="1"/>
  <c r="G286" i="1"/>
  <c r="H410" i="1"/>
  <c r="G410" i="1"/>
  <c r="C635" i="1"/>
  <c r="F641" i="4"/>
  <c r="D645" i="4"/>
  <c r="E642" i="4"/>
  <c r="D634" i="1"/>
  <c r="G634" i="1" s="1"/>
  <c r="D409" i="1"/>
  <c r="F642" i="4"/>
  <c r="D646" i="4"/>
  <c r="C636" i="1"/>
  <c r="F640" i="4"/>
  <c r="G633" i="1"/>
  <c r="H633" i="1"/>
  <c r="H634" i="1" l="1"/>
  <c r="E646" i="4"/>
  <c r="D636" i="1"/>
  <c r="H635" i="1"/>
  <c r="G635" i="1"/>
  <c r="H636" i="1"/>
  <c r="G636" i="1"/>
  <c r="G409" i="1"/>
  <c r="E645" i="4"/>
  <c r="F646" i="4"/>
  <c r="H19" i="3"/>
  <c r="C640" i="1"/>
  <c r="H409" i="1"/>
  <c r="H18" i="3"/>
  <c r="C639" i="1"/>
  <c r="I18" i="3" l="1"/>
  <c r="D639" i="1"/>
  <c r="G639" i="1" s="1"/>
  <c r="G276" i="9"/>
  <c r="E276" i="9" s="1"/>
  <c r="B276" i="9" s="1"/>
  <c r="F645" i="4"/>
  <c r="I19" i="3"/>
  <c r="D640" i="1"/>
  <c r="H7" i="3" s="1"/>
  <c r="H639" i="1" l="1"/>
  <c r="J3" i="9"/>
  <c r="G640" i="1"/>
  <c r="H640" i="1"/>
  <c r="G274" i="9" l="1"/>
  <c r="H18" i="9"/>
  <c r="G18" i="9"/>
  <c r="L272" i="9"/>
  <c r="H274" i="9"/>
  <c r="M272" i="9"/>
  <c r="K7" i="9"/>
  <c r="G17" i="9"/>
  <c r="I5" i="9"/>
  <c r="K9" i="9"/>
  <c r="J10" i="9"/>
  <c r="I6" i="9"/>
  <c r="J8" i="9"/>
  <c r="H15" i="9"/>
  <c r="K8" i="9"/>
  <c r="J13" i="9"/>
  <c r="I12" i="9"/>
  <c r="J9" i="9"/>
  <c r="K6" i="9"/>
  <c r="J12" i="9"/>
  <c r="I8" i="9"/>
  <c r="J7" i="9"/>
  <c r="I9" i="9"/>
  <c r="K10" i="9"/>
  <c r="M16" i="9"/>
  <c r="I17" i="9"/>
  <c r="L16" i="9"/>
  <c r="J5" i="9"/>
  <c r="G15" i="9"/>
  <c r="H16" i="9"/>
  <c r="J6" i="9"/>
  <c r="K12" i="9"/>
  <c r="I11" i="9"/>
  <c r="K13" i="9"/>
  <c r="G16" i="9"/>
  <c r="J17" i="9"/>
  <c r="M15" i="9"/>
  <c r="I13" i="9"/>
  <c r="H17" i="9"/>
  <c r="J11" i="9"/>
  <c r="K11" i="9"/>
  <c r="I7" i="9"/>
  <c r="K5" i="9"/>
  <c r="L15" i="9"/>
  <c r="E6" i="9" l="1"/>
  <c r="B6" i="9" s="1"/>
  <c r="F272" i="9"/>
  <c r="B272" i="9" s="1"/>
  <c r="E8" i="9"/>
  <c r="B8" i="9" s="1"/>
  <c r="F15" i="9"/>
  <c r="F16" i="9"/>
  <c r="E16" i="9"/>
  <c r="E9" i="9"/>
  <c r="B9" i="9" s="1"/>
  <c r="E15" i="9"/>
  <c r="B15" i="9" s="1"/>
  <c r="E18" i="9"/>
  <c r="B18" i="9" s="1"/>
  <c r="E7" i="9"/>
  <c r="B7" i="9" s="1"/>
  <c r="E274" i="9"/>
  <c r="B274" i="9" s="1"/>
  <c r="E10" i="9"/>
  <c r="B10" i="9" s="1"/>
  <c r="E11" i="9"/>
  <c r="B11" i="9" s="1"/>
  <c r="E5" i="9"/>
  <c r="E17" i="9"/>
  <c r="B17" i="9" s="1"/>
  <c r="E12" i="9"/>
  <c r="B12" i="9" s="1"/>
  <c r="F20" i="9"/>
  <c r="E13" i="9"/>
  <c r="B13" i="9" s="1"/>
  <c r="B16" i="9" l="1"/>
  <c r="E20" i="9"/>
  <c r="I7" i="3" s="1"/>
  <c r="F14" i="9"/>
  <c r="F3" i="9" s="1"/>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<sst xmlns="http://schemas.openxmlformats.org/spreadsheetml/2006/main" count="4374" uniqueCount="3426">
  <si>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</si>
  <si>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</si>
  <si>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</si>
  <si>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</si>
  <si>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</si>
  <si>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</si>
  <si>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</si>
  <si>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</si>
  <si>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</si>
  <si>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</si>
  <si>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</si>
  <si>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</si>
  <si>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</si>
  <si>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</si>
  <si>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</si>
  <si>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</si>
  <si>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</si>
  <si>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</si>
  <si>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</si>
  <si>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</si>
  <si>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</si>
  <si>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</si>
  <si>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</si>
  <si>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</si>
  <si>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</si>
  <si>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</si>
  <si>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</si>
  <si>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</si>
  <si>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</si>
  <si>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</si>
  <si>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</si>
  <si>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HRVATSKI ZAVOD ZA ZAPOŠLJAVANJE</t>
  </si>
  <si>
    <t>BILANCA</t>
  </si>
  <si>
    <t>RAS funkcijski</t>
  </si>
  <si>
    <t>Razina:</t>
  </si>
  <si>
    <t>41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</si>
  <si>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</si>
  <si>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</si>
  <si>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</si>
  <si>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</si>
  <si>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</si>
  <si>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</si>
  <si>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</si>
  <si>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</si>
  <si>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</si>
  <si>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</si>
  <si>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</si>
  <si>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</si>
  <si>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</si>
  <si>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25843 - HRVATSKI ZAVOD ZA ZAPOŠLJAVANJE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</si>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</sst>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338230626.05000001</v>
      </c>
      <c r="D2" s="6">
        <f>'PR-RAS'!E6</f>
        <v>360996142.74000001</v>
      </c>
      <c r="E2" s="6">
        <v>0</v>
      </c>
      <c r="F2" s="6">
        <v>0</v>
      </c>
      <c r="G2" s="7">
        <f t="shared" ref="G2:G264" si="0">(B2/1000)*(C2*1+D2*2)</f>
        <v>1060222.9115299999</v>
      </c>
      <c r="H2" s="7">
        <f t="shared" ref="H2:H264" si="1">ABS(C2-ROUND(C2,0))+ABS(D2-ROUND(D2,0))</f>
        <v>0.31000000238418579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112602849.96000001</v>
      </c>
      <c r="D46" s="1">
        <f>'PR-RAS'!E50</f>
        <v>132395742.67999999</v>
      </c>
      <c r="E46" s="1">
        <v>0</v>
      </c>
      <c r="F46" s="1">
        <v>0</v>
      </c>
      <c r="G46" s="2">
        <f t="shared" si="0"/>
        <v>16982745.089400001</v>
      </c>
      <c r="H46" s="2">
        <f t="shared" si="1"/>
        <v>0.35999999940395355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112601163.67</v>
      </c>
      <c r="D50" s="1">
        <f>'PR-RAS'!E54</f>
        <v>132392875.42999999</v>
      </c>
      <c r="E50" s="1">
        <v>0</v>
      </c>
      <c r="F50" s="1">
        <v>0</v>
      </c>
      <c r="G50" s="2">
        <f t="shared" si="0"/>
        <v>18491958.811969999</v>
      </c>
      <c r="H50" s="2">
        <f t="shared" si="1"/>
        <v>0.75999999046325684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111071596.73</v>
      </c>
      <c r="D53" s="1">
        <f>'PR-RAS'!E57</f>
        <v>130882495.69</v>
      </c>
      <c r="E53" s="1">
        <v>0</v>
      </c>
      <c r="F53" s="1">
        <v>0</v>
      </c>
      <c r="G53" s="2">
        <f t="shared" si="0"/>
        <v>19387502.581719998</v>
      </c>
      <c r="H53" s="2">
        <f t="shared" si="1"/>
        <v>0.57999999821186066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1529566.94</v>
      </c>
      <c r="D54" s="1">
        <f>'PR-RAS'!E58</f>
        <v>1510379.74</v>
      </c>
      <c r="E54" s="1">
        <v>0</v>
      </c>
      <c r="F54" s="1">
        <v>0</v>
      </c>
      <c r="G54" s="2">
        <f t="shared" si="0"/>
        <v>241167.30025999999</v>
      </c>
      <c r="H54" s="2">
        <f t="shared" si="1"/>
        <v>0.32000000006519258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1686.29</v>
      </c>
      <c r="D73" s="1">
        <f>'PR-RAS'!E77</f>
        <v>2867.25</v>
      </c>
      <c r="E73" s="1">
        <v>0</v>
      </c>
      <c r="F73" s="1">
        <v>0</v>
      </c>
      <c r="G73" s="2">
        <f t="shared" si="0"/>
        <v>534.29687999999999</v>
      </c>
      <c r="H73" s="2">
        <f t="shared" si="1"/>
        <v>0.53999999999996362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218</v>
      </c>
      <c r="D74" s="1">
        <f>'PR-RAS'!E78</f>
        <v>0</v>
      </c>
      <c r="E74" s="1">
        <v>0</v>
      </c>
      <c r="F74" s="1">
        <v>0</v>
      </c>
      <c r="G74" s="2">
        <f t="shared" si="0"/>
        <v>15.914</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1468.29</v>
      </c>
      <c r="D75" s="1">
        <f>'PR-RAS'!E79</f>
        <v>2867.25</v>
      </c>
      <c r="E75" s="1">
        <v>0</v>
      </c>
      <c r="F75" s="1">
        <v>0</v>
      </c>
      <c r="G75" s="2">
        <f t="shared" si="0"/>
        <v>533.00645999999995</v>
      </c>
      <c r="H75" s="2">
        <f t="shared" si="1"/>
        <v>0.53999999999996362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17408.71</v>
      </c>
      <c r="D120" s="1">
        <f>'PR-RAS'!E124</f>
        <v>61766.64</v>
      </c>
      <c r="E120" s="1">
        <v>0</v>
      </c>
      <c r="F120" s="1">
        <v>0</v>
      </c>
      <c r="G120" s="2">
        <f t="shared" si="0"/>
        <v>16772.096809999999</v>
      </c>
      <c r="H120" s="2">
        <f t="shared" si="1"/>
        <v>0.65000000000145519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17408.71</v>
      </c>
      <c r="D121" s="1">
        <f>'PR-RAS'!E125</f>
        <v>61766.64</v>
      </c>
      <c r="E121" s="1">
        <v>0</v>
      </c>
      <c r="F121" s="1">
        <v>0</v>
      </c>
      <c r="G121" s="2">
        <f t="shared" si="0"/>
        <v>16913.038799999998</v>
      </c>
      <c r="H121" s="2">
        <f t="shared" si="1"/>
        <v>0.65000000000145519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225.29</v>
      </c>
      <c r="D122" s="1">
        <f>'PR-RAS'!E126</f>
        <v>147.15</v>
      </c>
      <c r="E122" s="1">
        <v>0</v>
      </c>
      <c r="F122" s="1">
        <v>0</v>
      </c>
      <c r="G122" s="2">
        <f t="shared" si="0"/>
        <v>62.87039</v>
      </c>
      <c r="H122" s="2">
        <f t="shared" si="1"/>
        <v>0.43999999999999773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17183.419999999998</v>
      </c>
      <c r="D123" s="1">
        <f>'PR-RAS'!E127</f>
        <v>61619.49</v>
      </c>
      <c r="E123" s="1">
        <v>0</v>
      </c>
      <c r="F123" s="1">
        <v>0</v>
      </c>
      <c r="G123" s="2">
        <f t="shared" si="0"/>
        <v>17131.532799999997</v>
      </c>
      <c r="H123" s="2">
        <f t="shared" si="1"/>
        <v>0.9099999999962165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225610367.38</v>
      </c>
      <c r="D129" s="1">
        <f>'PR-RAS'!E133</f>
        <v>228538633.42000002</v>
      </c>
      <c r="E129" s="1">
        <v>0</v>
      </c>
      <c r="F129" s="1">
        <v>0</v>
      </c>
      <c r="G129" s="2">
        <f t="shared" si="0"/>
        <v>87384017.180160001</v>
      </c>
      <c r="H129" s="2">
        <f t="shared" si="1"/>
        <v>0.80000001192092896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225610367.38</v>
      </c>
      <c r="D130" s="1">
        <f>'PR-RAS'!E134</f>
        <v>228538633.42000002</v>
      </c>
      <c r="E130" s="1">
        <v>0</v>
      </c>
      <c r="F130" s="1">
        <v>0</v>
      </c>
      <c r="G130" s="2">
        <f t="shared" si="0"/>
        <v>88066704.814380005</v>
      </c>
      <c r="H130" s="2">
        <f t="shared" si="1"/>
        <v>0.80000001192092896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224777926.06999999</v>
      </c>
      <c r="D131" s="1">
        <f>'PR-RAS'!E135</f>
        <v>227544663.05000001</v>
      </c>
      <c r="E131" s="1">
        <v>0</v>
      </c>
      <c r="F131" s="1">
        <v>0</v>
      </c>
      <c r="G131" s="2">
        <f t="shared" si="0"/>
        <v>88382742.782100007</v>
      </c>
      <c r="H131" s="2">
        <f t="shared" si="1"/>
        <v>0.12000000476837158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832441.31</v>
      </c>
      <c r="D132" s="1">
        <f>'PR-RAS'!E136</f>
        <v>993970.37</v>
      </c>
      <c r="E132" s="1">
        <v>0</v>
      </c>
      <c r="F132" s="1">
        <v>0</v>
      </c>
      <c r="G132" s="2">
        <f t="shared" si="0"/>
        <v>369470.04855000001</v>
      </c>
      <c r="H132" s="2">
        <f t="shared" si="1"/>
        <v>0.68000000005122274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335772063.10000002</v>
      </c>
      <c r="D147" s="1">
        <f>'PR-RAS'!E151</f>
        <v>358646035.45000005</v>
      </c>
      <c r="E147" s="1">
        <v>0</v>
      </c>
      <c r="F147" s="1">
        <v>0</v>
      </c>
      <c r="G147" s="2">
        <f t="shared" si="0"/>
        <v>153747363.56400001</v>
      </c>
      <c r="H147" s="2">
        <f t="shared" si="1"/>
        <v>0.55000007152557373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36112376.530000001</v>
      </c>
      <c r="D148" s="1">
        <f>'PR-RAS'!E152</f>
        <v>44369599.57</v>
      </c>
      <c r="E148" s="1">
        <v>0</v>
      </c>
      <c r="F148" s="1">
        <v>0</v>
      </c>
      <c r="G148" s="2">
        <f t="shared" si="0"/>
        <v>18353181.623489998</v>
      </c>
      <c r="H148" s="2">
        <f t="shared" si="1"/>
        <v>0.89999999850988388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30097291.330000002</v>
      </c>
      <c r="D149" s="1">
        <f>'PR-RAS'!E153</f>
        <v>37098832.210000001</v>
      </c>
      <c r="E149" s="1">
        <v>0</v>
      </c>
      <c r="F149" s="1">
        <v>0</v>
      </c>
      <c r="G149" s="2">
        <f t="shared" si="0"/>
        <v>15435653.450999999</v>
      </c>
      <c r="H149" s="2">
        <f t="shared" si="1"/>
        <v>0.54000000283122063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30024916.280000001</v>
      </c>
      <c r="D150" s="1">
        <f>'PR-RAS'!E154</f>
        <v>37087363.210000001</v>
      </c>
      <c r="E150" s="1">
        <v>0</v>
      </c>
      <c r="F150" s="1">
        <v>0</v>
      </c>
      <c r="G150" s="2">
        <f t="shared" si="0"/>
        <v>15525746.7623</v>
      </c>
      <c r="H150" s="2">
        <f t="shared" si="1"/>
        <v>0.49000000208616257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72375.05</v>
      </c>
      <c r="D152" s="1">
        <f>'PR-RAS'!E156</f>
        <v>11469</v>
      </c>
      <c r="E152" s="1">
        <v>0</v>
      </c>
      <c r="F152" s="1">
        <v>0</v>
      </c>
      <c r="G152" s="2">
        <f t="shared" si="0"/>
        <v>14392.270549999999</v>
      </c>
      <c r="H152" s="2">
        <f t="shared" si="1"/>
        <v>5.0000000002910383E-2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1399290.5</v>
      </c>
      <c r="D154" s="1">
        <f>'PR-RAS'!E158</f>
        <v>1620131.6</v>
      </c>
      <c r="E154" s="1">
        <v>0</v>
      </c>
      <c r="F154" s="1">
        <v>0</v>
      </c>
      <c r="G154" s="2">
        <f t="shared" si="0"/>
        <v>709851.71609999996</v>
      </c>
      <c r="H154" s="2">
        <f t="shared" si="1"/>
        <v>0.89999999990686774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4615794.7</v>
      </c>
      <c r="D155" s="1">
        <f>'PR-RAS'!E159</f>
        <v>5650635.7599999998</v>
      </c>
      <c r="E155" s="1">
        <v>0</v>
      </c>
      <c r="F155" s="1">
        <v>0</v>
      </c>
      <c r="G155" s="2">
        <f t="shared" si="0"/>
        <v>2451228.1978799999</v>
      </c>
      <c r="H155" s="2">
        <f t="shared" si="1"/>
        <v>0.5400000000372529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4612177.3600000003</v>
      </c>
      <c r="D157" s="1">
        <f>'PR-RAS'!E161</f>
        <v>5650568.9900000002</v>
      </c>
      <c r="E157" s="1">
        <v>0</v>
      </c>
      <c r="F157" s="1">
        <v>0</v>
      </c>
      <c r="G157" s="2">
        <f t="shared" si="0"/>
        <v>2482477.1930399998</v>
      </c>
      <c r="H157" s="2">
        <f t="shared" si="1"/>
        <v>0.37000000011175871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3617.34</v>
      </c>
      <c r="D158" s="1">
        <f>'PR-RAS'!E162</f>
        <v>66.77</v>
      </c>
      <c r="E158" s="1">
        <v>0</v>
      </c>
      <c r="F158" s="1">
        <v>0</v>
      </c>
      <c r="G158" s="2">
        <f t="shared" si="0"/>
        <v>588.88815999999997</v>
      </c>
      <c r="H158" s="2">
        <f t="shared" si="1"/>
        <v>0.5700000000001495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11262174.6</v>
      </c>
      <c r="D159" s="1">
        <f>'PR-RAS'!E163</f>
        <v>10503111.070000002</v>
      </c>
      <c r="E159" s="1">
        <v>0</v>
      </c>
      <c r="F159" s="1">
        <v>0</v>
      </c>
      <c r="G159" s="2">
        <f t="shared" si="0"/>
        <v>5098406.6849200008</v>
      </c>
      <c r="H159" s="2">
        <f t="shared" si="1"/>
        <v>0.4700000025331974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948614.24999999988</v>
      </c>
      <c r="D160" s="1">
        <f>'PR-RAS'!E164</f>
        <v>926799.47000000009</v>
      </c>
      <c r="E160" s="1">
        <v>0</v>
      </c>
      <c r="F160" s="1">
        <v>0</v>
      </c>
      <c r="G160" s="2">
        <f t="shared" si="0"/>
        <v>445551.89721000002</v>
      </c>
      <c r="H160" s="2">
        <f t="shared" si="1"/>
        <v>0.71999999997206032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176251.47</v>
      </c>
      <c r="D161" s="1">
        <f>'PR-RAS'!E165</f>
        <v>138948.92000000001</v>
      </c>
      <c r="E161" s="1">
        <v>0</v>
      </c>
      <c r="F161" s="1">
        <v>0</v>
      </c>
      <c r="G161" s="2">
        <f t="shared" si="0"/>
        <v>72663.88960000001</v>
      </c>
      <c r="H161" s="2">
        <f t="shared" si="1"/>
        <v>0.54999999998835847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709850.88</v>
      </c>
      <c r="D162" s="1">
        <f>'PR-RAS'!E166</f>
        <v>742640.91</v>
      </c>
      <c r="E162" s="1">
        <v>0</v>
      </c>
      <c r="F162" s="1">
        <v>0</v>
      </c>
      <c r="G162" s="2">
        <f t="shared" si="0"/>
        <v>353416.36470000003</v>
      </c>
      <c r="H162" s="2">
        <f t="shared" si="1"/>
        <v>0.2099999999627471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62468.57</v>
      </c>
      <c r="D163" s="1">
        <f>'PR-RAS'!E167</f>
        <v>45209.64</v>
      </c>
      <c r="E163" s="1">
        <v>0</v>
      </c>
      <c r="F163" s="1">
        <v>0</v>
      </c>
      <c r="G163" s="2">
        <f t="shared" si="0"/>
        <v>24767.831700000002</v>
      </c>
      <c r="H163" s="2">
        <f t="shared" si="1"/>
        <v>0.79000000000087311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43.33</v>
      </c>
      <c r="D164" s="1">
        <f>'PR-RAS'!E168</f>
        <v>0</v>
      </c>
      <c r="E164" s="1">
        <v>0</v>
      </c>
      <c r="F164" s="1">
        <v>0</v>
      </c>
      <c r="G164" s="2">
        <f t="shared" si="0"/>
        <v>7.0627899999999997</v>
      </c>
      <c r="H164" s="2">
        <f t="shared" si="1"/>
        <v>0.32999999999999829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841741.62</v>
      </c>
      <c r="D165" s="1">
        <f>'PR-RAS'!E169</f>
        <v>790065.52000000014</v>
      </c>
      <c r="E165" s="1">
        <v>0</v>
      </c>
      <c r="F165" s="1">
        <v>0</v>
      </c>
      <c r="G165" s="2">
        <f t="shared" si="0"/>
        <v>397187.11624000006</v>
      </c>
      <c r="H165" s="2">
        <f t="shared" si="1"/>
        <v>0.85999999986961484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191820.72</v>
      </c>
      <c r="D166" s="1">
        <f>'PR-RAS'!E170</f>
        <v>169472.3</v>
      </c>
      <c r="E166" s="1">
        <v>0</v>
      </c>
      <c r="F166" s="1">
        <v>0</v>
      </c>
      <c r="G166" s="2">
        <f t="shared" si="0"/>
        <v>87576.277799999996</v>
      </c>
      <c r="H166" s="2">
        <f t="shared" si="1"/>
        <v>0.57999999998719431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623811.86</v>
      </c>
      <c r="D168" s="1">
        <f>'PR-RAS'!E172</f>
        <v>589497.54</v>
      </c>
      <c r="E168" s="1">
        <v>0</v>
      </c>
      <c r="F168" s="1">
        <v>0</v>
      </c>
      <c r="G168" s="2">
        <f t="shared" si="0"/>
        <v>301068.75897999998</v>
      </c>
      <c r="H168" s="2">
        <f t="shared" si="1"/>
        <v>0.59999999997671694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24025.38</v>
      </c>
      <c r="D170" s="1">
        <f>'PR-RAS'!E174</f>
        <v>28554.27</v>
      </c>
      <c r="E170" s="1">
        <v>0</v>
      </c>
      <c r="F170" s="1">
        <v>0</v>
      </c>
      <c r="G170" s="2">
        <f t="shared" si="0"/>
        <v>13711.63248</v>
      </c>
      <c r="H170" s="2">
        <f t="shared" si="1"/>
        <v>0.65000000000145519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2083.66</v>
      </c>
      <c r="D172" s="1">
        <f>'PR-RAS'!E176</f>
        <v>2541.41</v>
      </c>
      <c r="E172" s="1">
        <v>0</v>
      </c>
      <c r="F172" s="1">
        <v>0</v>
      </c>
      <c r="G172" s="2">
        <f t="shared" si="0"/>
        <v>1225.4680800000001</v>
      </c>
      <c r="H172" s="2">
        <f t="shared" si="1"/>
        <v>0.75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9206586.0999999996</v>
      </c>
      <c r="D173" s="1">
        <f>'PR-RAS'!E177</f>
        <v>8598637.1100000013</v>
      </c>
      <c r="E173" s="1">
        <v>0</v>
      </c>
      <c r="F173" s="1">
        <v>0</v>
      </c>
      <c r="G173" s="2">
        <f t="shared" si="0"/>
        <v>4541463.9750399999</v>
      </c>
      <c r="H173" s="2">
        <f t="shared" si="1"/>
        <v>0.21000000089406967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666978.82999999996</v>
      </c>
      <c r="D174" s="1">
        <f>'PR-RAS'!E178</f>
        <v>624882.37</v>
      </c>
      <c r="E174" s="1">
        <v>0</v>
      </c>
      <c r="F174" s="1">
        <v>0</v>
      </c>
      <c r="G174" s="2">
        <f t="shared" si="0"/>
        <v>331596.63760999992</v>
      </c>
      <c r="H174" s="2">
        <f t="shared" si="1"/>
        <v>0.5400000000372529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1458441.18</v>
      </c>
      <c r="D175" s="1">
        <f>'PR-RAS'!E179</f>
        <v>1644660.07</v>
      </c>
      <c r="E175" s="1">
        <v>0</v>
      </c>
      <c r="F175" s="1">
        <v>0</v>
      </c>
      <c r="G175" s="2">
        <f t="shared" si="0"/>
        <v>826110.46967999998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51044.41</v>
      </c>
      <c r="D176" s="1">
        <f>'PR-RAS'!E180</f>
        <v>103247.97</v>
      </c>
      <c r="E176" s="1">
        <v>0</v>
      </c>
      <c r="F176" s="1">
        <v>0</v>
      </c>
      <c r="G176" s="2">
        <f t="shared" si="0"/>
        <v>45069.561249999999</v>
      </c>
      <c r="H176" s="2">
        <f t="shared" si="1"/>
        <v>0.44000000000232831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376414.79</v>
      </c>
      <c r="D177" s="1">
        <f>'PR-RAS'!E181</f>
        <v>386243.78</v>
      </c>
      <c r="E177" s="1">
        <v>0</v>
      </c>
      <c r="F177" s="1">
        <v>0</v>
      </c>
      <c r="G177" s="2">
        <f t="shared" si="0"/>
        <v>202206.81359999999</v>
      </c>
      <c r="H177" s="2">
        <f t="shared" si="1"/>
        <v>0.42999999999301508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2571093.79</v>
      </c>
      <c r="D178" s="1">
        <f>'PR-RAS'!E182</f>
        <v>2821864.04</v>
      </c>
      <c r="E178" s="1">
        <v>0</v>
      </c>
      <c r="F178" s="1">
        <v>0</v>
      </c>
      <c r="G178" s="2">
        <f t="shared" si="0"/>
        <v>1454023.4709899998</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84867.1</v>
      </c>
      <c r="D179" s="1">
        <f>'PR-RAS'!E183</f>
        <v>214783.13</v>
      </c>
      <c r="E179" s="1">
        <v>0</v>
      </c>
      <c r="F179" s="1">
        <v>0</v>
      </c>
      <c r="G179" s="2">
        <f t="shared" si="0"/>
        <v>91569.13807999999</v>
      </c>
      <c r="H179" s="2">
        <f t="shared" si="1"/>
        <v>0.23000000001047738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1733089.55</v>
      </c>
      <c r="D180" s="1">
        <f>'PR-RAS'!E184</f>
        <v>676324.02</v>
      </c>
      <c r="E180" s="1">
        <v>0</v>
      </c>
      <c r="F180" s="1">
        <v>0</v>
      </c>
      <c r="G180" s="2">
        <f t="shared" si="0"/>
        <v>552347.02860999992</v>
      </c>
      <c r="H180" s="2">
        <f t="shared" si="1"/>
        <v>0.46999999997206032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1351735.32</v>
      </c>
      <c r="D181" s="1">
        <f>'PR-RAS'!E185</f>
        <v>1106798.03</v>
      </c>
      <c r="E181" s="1">
        <v>0</v>
      </c>
      <c r="F181" s="1">
        <v>0</v>
      </c>
      <c r="G181" s="2">
        <f t="shared" si="0"/>
        <v>641759.64839999995</v>
      </c>
      <c r="H181" s="2">
        <f t="shared" si="1"/>
        <v>0.35000000009313226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912921.13</v>
      </c>
      <c r="D182" s="1">
        <f>'PR-RAS'!E186</f>
        <v>1019833.7</v>
      </c>
      <c r="E182" s="1">
        <v>0</v>
      </c>
      <c r="F182" s="1">
        <v>0</v>
      </c>
      <c r="G182" s="2">
        <f t="shared" si="0"/>
        <v>534418.52392999991</v>
      </c>
      <c r="H182" s="2">
        <f t="shared" si="1"/>
        <v>0.43000000005122274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265232.63</v>
      </c>
      <c r="D184" s="1">
        <f>'PR-RAS'!E188</f>
        <v>187608.96999999997</v>
      </c>
      <c r="E184" s="1">
        <v>0</v>
      </c>
      <c r="F184" s="1">
        <v>0</v>
      </c>
      <c r="G184" s="2">
        <f t="shared" si="0"/>
        <v>117202.45430999999</v>
      </c>
      <c r="H184" s="2">
        <f t="shared" si="1"/>
        <v>0.40000000002328306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34708.33</v>
      </c>
      <c r="D185" s="1">
        <f>'PR-RAS'!E189</f>
        <v>34486.6</v>
      </c>
      <c r="E185" s="1">
        <v>0</v>
      </c>
      <c r="F185" s="1">
        <v>0</v>
      </c>
      <c r="G185" s="2">
        <f t="shared" si="0"/>
        <v>19077.401519999999</v>
      </c>
      <c r="H185" s="2">
        <f t="shared" si="1"/>
        <v>0.73000000000320142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16021.43</v>
      </c>
      <c r="D186" s="1">
        <f>'PR-RAS'!E190</f>
        <v>40434.82</v>
      </c>
      <c r="E186" s="1">
        <v>0</v>
      </c>
      <c r="F186" s="1">
        <v>0</v>
      </c>
      <c r="G186" s="2">
        <f t="shared" si="0"/>
        <v>17924.847949999999</v>
      </c>
      <c r="H186" s="2">
        <f t="shared" si="1"/>
        <v>0.61000000000058208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35622.03</v>
      </c>
      <c r="D187" s="1">
        <f>'PR-RAS'!E191</f>
        <v>38253.589999999997</v>
      </c>
      <c r="E187" s="1">
        <v>0</v>
      </c>
      <c r="F187" s="1">
        <v>0</v>
      </c>
      <c r="G187" s="2">
        <f t="shared" si="0"/>
        <v>20856.033059999998</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9556.5400000000009</v>
      </c>
      <c r="D188" s="1">
        <f>'PR-RAS'!E192</f>
        <v>9714.0400000000009</v>
      </c>
      <c r="E188" s="1">
        <v>0</v>
      </c>
      <c r="F188" s="1">
        <v>0</v>
      </c>
      <c r="G188" s="2">
        <f t="shared" si="0"/>
        <v>5420.1239400000004</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35491.730000000003</v>
      </c>
      <c r="D189" s="1">
        <f>'PR-RAS'!E193</f>
        <v>28685.52</v>
      </c>
      <c r="E189" s="1">
        <v>0</v>
      </c>
      <c r="F189" s="1">
        <v>0</v>
      </c>
      <c r="G189" s="2">
        <f t="shared" si="0"/>
        <v>17458.20076</v>
      </c>
      <c r="H189" s="2">
        <f t="shared" si="1"/>
        <v>0.74999999999636202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125760.09</v>
      </c>
      <c r="D190" s="1">
        <f>'PR-RAS'!E194</f>
        <v>27330.04</v>
      </c>
      <c r="E190" s="1">
        <v>0</v>
      </c>
      <c r="F190" s="1">
        <v>0</v>
      </c>
      <c r="G190" s="2">
        <f t="shared" si="0"/>
        <v>34099.412129999997</v>
      </c>
      <c r="H190" s="2">
        <f t="shared" si="1"/>
        <v>0.12999999999738066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8072.48</v>
      </c>
      <c r="D191" s="1">
        <f>'PR-RAS'!E195</f>
        <v>8704.36</v>
      </c>
      <c r="E191" s="1">
        <v>0</v>
      </c>
      <c r="F191" s="1">
        <v>0</v>
      </c>
      <c r="G191" s="2">
        <f t="shared" si="0"/>
        <v>4841.4279999999999</v>
      </c>
      <c r="H191" s="2">
        <f t="shared" si="1"/>
        <v>0.84000000000014552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284367.76</v>
      </c>
      <c r="D192" s="1">
        <f>'PR-RAS'!E196</f>
        <v>175982.88</v>
      </c>
      <c r="E192" s="1">
        <v>0</v>
      </c>
      <c r="F192" s="1">
        <v>0</v>
      </c>
      <c r="G192" s="2">
        <f t="shared" si="0"/>
        <v>121539.70232000001</v>
      </c>
      <c r="H192" s="2">
        <f t="shared" si="1"/>
        <v>0.35999999998603016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284367.76</v>
      </c>
      <c r="D206" s="1">
        <f>'PR-RAS'!E210</f>
        <v>175982.88</v>
      </c>
      <c r="E206" s="1">
        <v>0</v>
      </c>
      <c r="F206" s="1">
        <v>0</v>
      </c>
      <c r="G206" s="2">
        <f t="shared" si="0"/>
        <v>130448.3716</v>
      </c>
      <c r="H206" s="2">
        <f t="shared" si="1"/>
        <v>0.35999999998603016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182956.91</v>
      </c>
      <c r="D207" s="1">
        <f>'PR-RAS'!E211</f>
        <v>171398.64</v>
      </c>
      <c r="E207" s="1">
        <v>0</v>
      </c>
      <c r="F207" s="1">
        <v>0</v>
      </c>
      <c r="G207" s="2">
        <f t="shared" si="0"/>
        <v>108305.36314</v>
      </c>
      <c r="H207" s="2">
        <f t="shared" si="1"/>
        <v>0.4499999999825377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101322.82</v>
      </c>
      <c r="D209" s="1">
        <f>'PR-RAS'!E213</f>
        <v>4460.41</v>
      </c>
      <c r="E209" s="1">
        <v>0</v>
      </c>
      <c r="F209" s="1">
        <v>0</v>
      </c>
      <c r="G209" s="2">
        <f t="shared" si="0"/>
        <v>22930.67712</v>
      </c>
      <c r="H209" s="2">
        <f t="shared" si="1"/>
        <v>0.58999999999286956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88.03</v>
      </c>
      <c r="D210" s="1">
        <f>'PR-RAS'!E214</f>
        <v>123.83</v>
      </c>
      <c r="E210" s="1">
        <v>0</v>
      </c>
      <c r="F210" s="1">
        <v>0</v>
      </c>
      <c r="G210" s="2">
        <f t="shared" si="0"/>
        <v>70.159210000000002</v>
      </c>
      <c r="H210" s="2">
        <f t="shared" si="1"/>
        <v>0.20000000000000284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99901100.969999999</v>
      </c>
      <c r="D211" s="1">
        <f>'PR-RAS'!E215</f>
        <v>118651775.39999999</v>
      </c>
      <c r="E211" s="1">
        <v>0</v>
      </c>
      <c r="F211" s="1">
        <v>0</v>
      </c>
      <c r="G211" s="2">
        <f t="shared" si="0"/>
        <v>70812976.871699989</v>
      </c>
      <c r="H211" s="2">
        <f t="shared" si="1"/>
        <v>0.42999999225139618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1119174.08</v>
      </c>
      <c r="D212" s="1">
        <f>'PR-RAS'!E216</f>
        <v>876352.43</v>
      </c>
      <c r="E212" s="1">
        <v>0</v>
      </c>
      <c r="F212" s="1">
        <v>0</v>
      </c>
      <c r="G212" s="2">
        <f t="shared" si="0"/>
        <v>605966.45634000003</v>
      </c>
      <c r="H212" s="2">
        <f t="shared" si="1"/>
        <v>0.51000000012572855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5908.82</v>
      </c>
      <c r="D213" s="1">
        <f>'PR-RAS'!E217</f>
        <v>2954.41</v>
      </c>
      <c r="E213" s="1">
        <v>0</v>
      </c>
      <c r="F213" s="1">
        <v>0</v>
      </c>
      <c r="G213" s="2">
        <f t="shared" si="0"/>
        <v>2505.3396799999996</v>
      </c>
      <c r="H213" s="2">
        <f t="shared" si="1"/>
        <v>0.59000000000014552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1113265.26</v>
      </c>
      <c r="D214" s="1">
        <f>'PR-RAS'!E218</f>
        <v>873398.02</v>
      </c>
      <c r="E214" s="1">
        <v>0</v>
      </c>
      <c r="F214" s="1">
        <v>0</v>
      </c>
      <c r="G214" s="2">
        <f t="shared" si="0"/>
        <v>609193.05689999997</v>
      </c>
      <c r="H214" s="2">
        <f t="shared" si="1"/>
        <v>0.28000000002793968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25400874.659999996</v>
      </c>
      <c r="D215" s="1">
        <f>'PR-RAS'!E219</f>
        <v>24597180.059999999</v>
      </c>
      <c r="E215" s="1">
        <v>0</v>
      </c>
      <c r="F215" s="1">
        <v>0</v>
      </c>
      <c r="G215" s="2">
        <f t="shared" si="0"/>
        <v>15963380.24292</v>
      </c>
      <c r="H215" s="2">
        <f t="shared" si="1"/>
        <v>0.40000000223517418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16141.58</v>
      </c>
      <c r="D216" s="1">
        <f>'PR-RAS'!E220</f>
        <v>28782.03</v>
      </c>
      <c r="E216" s="1">
        <v>0</v>
      </c>
      <c r="F216" s="1">
        <v>0</v>
      </c>
      <c r="G216" s="2">
        <f t="shared" si="0"/>
        <v>15846.712599999999</v>
      </c>
      <c r="H216" s="2">
        <f t="shared" si="1"/>
        <v>0.44999999999890861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13629493.289999999</v>
      </c>
      <c r="D217" s="1">
        <f>'PR-RAS'!E221</f>
        <v>13405760.85</v>
      </c>
      <c r="E217" s="1">
        <v>0</v>
      </c>
      <c r="F217" s="1">
        <v>0</v>
      </c>
      <c r="G217" s="2">
        <f t="shared" si="0"/>
        <v>8735259.2378399987</v>
      </c>
      <c r="H217" s="2">
        <f t="shared" si="1"/>
        <v>0.43999999947845936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11755239.789999999</v>
      </c>
      <c r="D218" s="1">
        <f>'PR-RAS'!E222</f>
        <v>11162637.18</v>
      </c>
      <c r="E218" s="1">
        <v>0</v>
      </c>
      <c r="F218" s="1">
        <v>0</v>
      </c>
      <c r="G218" s="2">
        <f t="shared" si="0"/>
        <v>7395471.5705499994</v>
      </c>
      <c r="H218" s="2">
        <f t="shared" si="1"/>
        <v>0.39000000059604645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73381052.230000004</v>
      </c>
      <c r="D219" s="1">
        <f>'PR-RAS'!E223</f>
        <v>93178242.909999996</v>
      </c>
      <c r="E219" s="1">
        <v>0</v>
      </c>
      <c r="F219" s="1">
        <v>0</v>
      </c>
      <c r="G219" s="2">
        <f t="shared" si="0"/>
        <v>56622783.2949</v>
      </c>
      <c r="H219" s="2">
        <f t="shared" si="1"/>
        <v>0.32000000774860382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20413213.619999997</v>
      </c>
      <c r="D220" s="1">
        <f>'PR-RAS'!E224</f>
        <v>20721010.530000001</v>
      </c>
      <c r="E220" s="1">
        <v>0</v>
      </c>
      <c r="F220" s="1">
        <v>0</v>
      </c>
      <c r="G220" s="2">
        <f t="shared" si="0"/>
        <v>13546296.394920001</v>
      </c>
      <c r="H220" s="2">
        <f t="shared" si="1"/>
        <v>0.85000000149011612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5424468.5499999998</v>
      </c>
      <c r="D227" s="1">
        <f>'PR-RAS'!E231</f>
        <v>6873712.1399999997</v>
      </c>
      <c r="E227" s="1">
        <v>0</v>
      </c>
      <c r="F227" s="1">
        <v>0</v>
      </c>
      <c r="G227" s="2">
        <f t="shared" si="0"/>
        <v>4332847.7795799999</v>
      </c>
      <c r="H227" s="2">
        <f t="shared" si="1"/>
        <v>0.58999999985098839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5424468.5499999998</v>
      </c>
      <c r="D228" s="1">
        <f>'PR-RAS'!E232</f>
        <v>6873712.1399999997</v>
      </c>
      <c r="E228" s="1">
        <v>0</v>
      </c>
      <c r="F228" s="1">
        <v>0</v>
      </c>
      <c r="G228" s="2">
        <f t="shared" si="0"/>
        <v>4352019.6724100001</v>
      </c>
      <c r="H228" s="2">
        <f t="shared" si="1"/>
        <v>0.58999999985098839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3715805.13</v>
      </c>
      <c r="D232" s="1">
        <f>'PR-RAS'!E236</f>
        <v>1935464.65</v>
      </c>
      <c r="E232" s="1">
        <v>0</v>
      </c>
      <c r="F232" s="1">
        <v>0</v>
      </c>
      <c r="G232" s="2">
        <f t="shared" si="0"/>
        <v>1752535.6533300001</v>
      </c>
      <c r="H232" s="2">
        <f t="shared" si="1"/>
        <v>0.47999999998137355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3715805.13</v>
      </c>
      <c r="D233" s="1">
        <f>'PR-RAS'!E237</f>
        <v>1935464.65</v>
      </c>
      <c r="E233" s="1">
        <v>0</v>
      </c>
      <c r="F233" s="1">
        <v>0</v>
      </c>
      <c r="G233" s="2">
        <f t="shared" si="0"/>
        <v>1760122.3877600001</v>
      </c>
      <c r="H233" s="2">
        <f t="shared" si="1"/>
        <v>0.47999999998137355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11272939.939999999</v>
      </c>
      <c r="D240" s="1">
        <f>'PR-RAS'!E244</f>
        <v>11911833.74</v>
      </c>
      <c r="E240" s="1">
        <v>0</v>
      </c>
      <c r="F240" s="1">
        <v>0</v>
      </c>
      <c r="G240" s="2">
        <f t="shared" si="0"/>
        <v>8388089.1733800005</v>
      </c>
      <c r="H240" s="2">
        <f t="shared" si="1"/>
        <v>0.32000000029802322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11272939.939999999</v>
      </c>
      <c r="D241" s="1">
        <f>'PR-RAS'!E245</f>
        <v>11911833.74</v>
      </c>
      <c r="E241" s="1">
        <v>0</v>
      </c>
      <c r="F241" s="1">
        <v>0</v>
      </c>
      <c r="G241" s="2">
        <f t="shared" si="0"/>
        <v>8423185.7807999998</v>
      </c>
      <c r="H241" s="2">
        <f t="shared" si="1"/>
        <v>0.32000000029802322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166570583.06</v>
      </c>
      <c r="D248" s="1">
        <f>'PR-RAS'!E252</f>
        <v>162110459.76000002</v>
      </c>
      <c r="E248" s="1">
        <v>0</v>
      </c>
      <c r="F248" s="1">
        <v>0</v>
      </c>
      <c r="G248" s="2">
        <f t="shared" si="0"/>
        <v>121225501.13726</v>
      </c>
      <c r="H248" s="2">
        <f t="shared" si="1"/>
        <v>0.29999998211860657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132853187.51000001</v>
      </c>
      <c r="D249" s="1">
        <f>'PR-RAS'!E253</f>
        <v>143116497.46000001</v>
      </c>
      <c r="E249" s="1">
        <v>0</v>
      </c>
      <c r="F249" s="1">
        <v>0</v>
      </c>
      <c r="G249" s="2">
        <f t="shared" si="0"/>
        <v>103933373.24264</v>
      </c>
      <c r="H249" s="2">
        <f t="shared" si="1"/>
        <v>0.95000000298023224</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127702199.7</v>
      </c>
      <c r="D250" s="1">
        <f>'PR-RAS'!E254</f>
        <v>137811553.90000001</v>
      </c>
      <c r="E250" s="1">
        <v>0</v>
      </c>
      <c r="F250" s="1">
        <v>0</v>
      </c>
      <c r="G250" s="2">
        <f t="shared" si="0"/>
        <v>100428001.5675</v>
      </c>
      <c r="H250" s="2">
        <f t="shared" si="1"/>
        <v>0.39999999105930328</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5150987.8099999996</v>
      </c>
      <c r="D254" s="1">
        <f>'PR-RAS'!E258</f>
        <v>5304943.5599999996</v>
      </c>
      <c r="E254" s="1">
        <v>0</v>
      </c>
      <c r="F254" s="1">
        <v>0</v>
      </c>
      <c r="G254" s="2">
        <f t="shared" si="0"/>
        <v>3987501.3572900002</v>
      </c>
      <c r="H254" s="2">
        <f t="shared" si="1"/>
        <v>0.63000000081956387</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33717395.549999997</v>
      </c>
      <c r="D255" s="1">
        <f>'PR-RAS'!E259</f>
        <v>18993962.300000001</v>
      </c>
      <c r="E255" s="1">
        <v>0</v>
      </c>
      <c r="F255" s="1">
        <v>0</v>
      </c>
      <c r="G255" s="2">
        <f t="shared" si="0"/>
        <v>18213151.318100002</v>
      </c>
      <c r="H255" s="2">
        <f t="shared" si="1"/>
        <v>0.7500000037252903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21630795.510000002</v>
      </c>
      <c r="D256" s="1">
        <f>'PR-RAS'!E260</f>
        <v>6363933.3399999999</v>
      </c>
      <c r="E256" s="1">
        <v>0</v>
      </c>
      <c r="F256" s="1">
        <v>0</v>
      </c>
      <c r="G256" s="2">
        <f t="shared" si="0"/>
        <v>8761458.8584499992</v>
      </c>
      <c r="H256" s="2">
        <f t="shared" si="1"/>
        <v>0.82999999821186066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12086600.039999999</v>
      </c>
      <c r="D258" s="1">
        <f>'PR-RAS'!E262</f>
        <v>12630028.960000001</v>
      </c>
      <c r="E258" s="1">
        <v>0</v>
      </c>
      <c r="F258" s="1">
        <v>0</v>
      </c>
      <c r="G258" s="2">
        <f t="shared" si="0"/>
        <v>9598091.0957200006</v>
      </c>
      <c r="H258" s="2">
        <f t="shared" si="1"/>
        <v>7.9999998211860657E-2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1228246.5599999998</v>
      </c>
      <c r="D259" s="1">
        <f>'PR-RAS'!E263</f>
        <v>2114096.2400000002</v>
      </c>
      <c r="E259" s="1">
        <v>0</v>
      </c>
      <c r="F259" s="1">
        <v>0</v>
      </c>
      <c r="G259" s="2">
        <f t="shared" si="0"/>
        <v>1407761.27232</v>
      </c>
      <c r="H259" s="2">
        <f t="shared" si="1"/>
        <v>0.68000000040046871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1228246.5599999998</v>
      </c>
      <c r="D260" s="1">
        <f>'PR-RAS'!E264</f>
        <v>2114096.2400000002</v>
      </c>
      <c r="E260" s="1">
        <v>0</v>
      </c>
      <c r="F260" s="1">
        <v>0</v>
      </c>
      <c r="G260" s="2">
        <f t="shared" si="0"/>
        <v>1413217.7113600001</v>
      </c>
      <c r="H260" s="2">
        <f t="shared" si="1"/>
        <v>0.68000000040046871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1080047.9099999999</v>
      </c>
      <c r="D261" s="1">
        <f>'PR-RAS'!E265</f>
        <v>1762116.54</v>
      </c>
      <c r="E261" s="1">
        <v>0</v>
      </c>
      <c r="F261" s="1">
        <v>0</v>
      </c>
      <c r="G261" s="2">
        <f t="shared" si="0"/>
        <v>1197113.0574</v>
      </c>
      <c r="H261" s="2">
        <f t="shared" si="1"/>
        <v>0.55000000004656613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148198.65</v>
      </c>
      <c r="D263" s="1">
        <f>'PR-RAS'!E267</f>
        <v>351979.7</v>
      </c>
      <c r="E263" s="1">
        <v>0</v>
      </c>
      <c r="F263" s="1">
        <v>0</v>
      </c>
      <c r="G263" s="2">
        <f t="shared" si="0"/>
        <v>223265.40910000002</v>
      </c>
      <c r="H263" s="2">
        <f t="shared" si="1"/>
        <v>0.64999999999417923</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335772063.10000002</v>
      </c>
      <c r="D285" s="1">
        <f>'PR-RAS'!E289</f>
        <v>358646035.45000005</v>
      </c>
      <c r="E285" s="1">
        <v>0</v>
      </c>
      <c r="F285" s="1">
        <v>0</v>
      </c>
      <c r="G285" s="2">
        <f t="shared" si="8"/>
        <v>299070214.05599999</v>
      </c>
      <c r="H285" s="2">
        <f t="shared" si="9"/>
        <v>0.55000007152557373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2458562.9499999881</v>
      </c>
      <c r="D286" s="1">
        <f>'PR-RAS'!E290</f>
        <v>2350107.2899999619</v>
      </c>
      <c r="E286" s="1">
        <v>0</v>
      </c>
      <c r="F286" s="1">
        <v>0</v>
      </c>
      <c r="G286" s="2">
        <f t="shared" si="8"/>
        <v>2040251.5960499747</v>
      </c>
      <c r="H286" s="2">
        <f t="shared" si="9"/>
        <v>0.3399999737739563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3185063.87</v>
      </c>
      <c r="D288" s="1">
        <f>'PR-RAS'!E292</f>
        <v>5660594.5899999999</v>
      </c>
      <c r="E288" s="1">
        <v>0</v>
      </c>
      <c r="F288" s="1">
        <v>0</v>
      </c>
      <c r="G288" s="2">
        <f t="shared" si="8"/>
        <v>4163294.6253499999</v>
      </c>
      <c r="H288" s="2">
        <f t="shared" si="9"/>
        <v>0.5400000000372529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19256.75</v>
      </c>
      <c r="D290" s="1">
        <f>'PR-RAS'!E294</f>
        <v>19255.93</v>
      </c>
      <c r="E290" s="1">
        <v>0</v>
      </c>
      <c r="F290" s="1">
        <v>0</v>
      </c>
      <c r="G290" s="2">
        <f t="shared" si="8"/>
        <v>16695.128290000001</v>
      </c>
      <c r="H290" s="2">
        <f t="shared" si="9"/>
        <v>0.31999999999970896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19256.560000000001</v>
      </c>
      <c r="D291" s="1">
        <f>'PR-RAS'!E295</f>
        <v>19255.93</v>
      </c>
      <c r="E291" s="1">
        <v>0</v>
      </c>
      <c r="F291" s="1">
        <v>0</v>
      </c>
      <c r="G291" s="2">
        <f t="shared" si="8"/>
        <v>16752.841799999998</v>
      </c>
      <c r="H291" s="2">
        <f t="shared" si="9"/>
        <v>0.50999999999839929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2409900</v>
      </c>
      <c r="D293" s="1">
        <f>'PR-RAS'!E298</f>
        <v>0</v>
      </c>
      <c r="E293" s="1">
        <v>0</v>
      </c>
      <c r="F293" s="1">
        <v>0</v>
      </c>
      <c r="G293" s="2">
        <f t="shared" si="8"/>
        <v>703690.79999999993</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9900</v>
      </c>
      <c r="D294" s="1">
        <f>'PR-RAS'!E299</f>
        <v>0</v>
      </c>
      <c r="E294" s="1">
        <v>0</v>
      </c>
      <c r="F294" s="1">
        <v>0</v>
      </c>
      <c r="G294" s="2">
        <f t="shared" si="8"/>
        <v>2900.7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9900</v>
      </c>
      <c r="D295" s="1">
        <f>'PR-RAS'!E300</f>
        <v>0</v>
      </c>
      <c r="E295" s="1">
        <v>0</v>
      </c>
      <c r="F295" s="1">
        <v>0</v>
      </c>
      <c r="G295" s="2">
        <f t="shared" si="8"/>
        <v>2910.6</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9900</v>
      </c>
      <c r="D296" s="1">
        <f>'PR-RAS'!E301</f>
        <v>0</v>
      </c>
      <c r="E296" s="1">
        <v>0</v>
      </c>
      <c r="F296" s="1">
        <v>0</v>
      </c>
      <c r="G296" s="2">
        <f t="shared" si="8"/>
        <v>2920.5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2400000</v>
      </c>
      <c r="D306" s="1">
        <f>'PR-RAS'!E311</f>
        <v>0</v>
      </c>
      <c r="E306" s="1">
        <v>0</v>
      </c>
      <c r="F306" s="1">
        <v>0</v>
      </c>
      <c r="G306" s="2">
        <f t="shared" si="8"/>
        <v>732000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2400000</v>
      </c>
      <c r="D307" s="1">
        <f>'PR-RAS'!E312</f>
        <v>0</v>
      </c>
      <c r="E307" s="1">
        <v>0</v>
      </c>
      <c r="F307" s="1">
        <v>0</v>
      </c>
      <c r="G307" s="2">
        <f t="shared" si="8"/>
        <v>734400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2400000</v>
      </c>
      <c r="D309" s="1">
        <f>'PR-RAS'!E314</f>
        <v>0</v>
      </c>
      <c r="E309" s="1">
        <v>0</v>
      </c>
      <c r="F309" s="1">
        <v>0</v>
      </c>
      <c r="G309" s="2">
        <f t="shared" si="8"/>
        <v>739200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2408682.89</v>
      </c>
      <c r="D345" s="1">
        <f>'PR-RAS'!E350</f>
        <v>2492040.48</v>
      </c>
      <c r="E345" s="1">
        <v>0</v>
      </c>
      <c r="F345" s="1">
        <v>0</v>
      </c>
      <c r="G345" s="2">
        <f t="shared" si="8"/>
        <v>2543110.7643999998</v>
      </c>
      <c r="H345" s="2">
        <f t="shared" si="9"/>
        <v>0.58999999985098839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170729.46000000002</v>
      </c>
      <c r="D346" s="1">
        <f>'PR-RAS'!E351</f>
        <v>9800</v>
      </c>
      <c r="E346" s="1">
        <v>0</v>
      </c>
      <c r="F346" s="1">
        <v>0</v>
      </c>
      <c r="G346" s="2">
        <f t="shared" si="8"/>
        <v>65663.663700000005</v>
      </c>
      <c r="H346" s="2">
        <f t="shared" si="9"/>
        <v>0.46000000002095476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170729.46000000002</v>
      </c>
      <c r="D351" s="1">
        <f>'PR-RAS'!E356</f>
        <v>9800</v>
      </c>
      <c r="E351" s="1">
        <v>0</v>
      </c>
      <c r="F351" s="1">
        <v>0</v>
      </c>
      <c r="G351" s="2">
        <f t="shared" si="8"/>
        <v>66615.311000000002</v>
      </c>
      <c r="H351" s="2">
        <f t="shared" si="9"/>
        <v>0.46000000002095476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163414.95000000001</v>
      </c>
      <c r="D354" s="1">
        <f>'PR-RAS'!E359</f>
        <v>0</v>
      </c>
      <c r="E354" s="1">
        <v>0</v>
      </c>
      <c r="F354" s="1">
        <v>0</v>
      </c>
      <c r="G354" s="2">
        <f t="shared" si="8"/>
        <v>57685.477350000001</v>
      </c>
      <c r="H354" s="2">
        <f t="shared" si="9"/>
        <v>4.9999999988358468E-2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7314.51</v>
      </c>
      <c r="D355" s="1">
        <f>'PR-RAS'!E360</f>
        <v>9800</v>
      </c>
      <c r="E355" s="1">
        <v>0</v>
      </c>
      <c r="F355" s="1">
        <v>0</v>
      </c>
      <c r="G355" s="2">
        <f t="shared" si="8"/>
        <v>9527.7365399999999</v>
      </c>
      <c r="H355" s="2">
        <f t="shared" si="9"/>
        <v>0.48999999999978172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2106831.9300000002</v>
      </c>
      <c r="D358" s="1">
        <f>'PR-RAS'!E363</f>
        <v>2048172.56</v>
      </c>
      <c r="E358" s="1">
        <v>0</v>
      </c>
      <c r="F358" s="1">
        <v>0</v>
      </c>
      <c r="G358" s="2">
        <f t="shared" si="8"/>
        <v>2214534.2068500002</v>
      </c>
      <c r="H358" s="2">
        <f t="shared" si="9"/>
        <v>0.50999999977648258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612658.32999999996</v>
      </c>
      <c r="D364" s="1">
        <f>'PR-RAS'!E369</f>
        <v>1008484.83</v>
      </c>
      <c r="E364" s="1">
        <v>0</v>
      </c>
      <c r="F364" s="1">
        <v>0</v>
      </c>
      <c r="G364" s="2">
        <f t="shared" si="8"/>
        <v>954554.96036999987</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228390.99</v>
      </c>
      <c r="D365" s="1">
        <f>'PR-RAS'!E370</f>
        <v>773151.11</v>
      </c>
      <c r="E365" s="1">
        <v>0</v>
      </c>
      <c r="F365" s="1">
        <v>0</v>
      </c>
      <c r="G365" s="2">
        <f t="shared" si="8"/>
        <v>645988.32843999995</v>
      </c>
      <c r="H365" s="2">
        <f t="shared" si="9"/>
        <v>0.11999999999534339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12653.28</v>
      </c>
      <c r="D366" s="1">
        <f>'PR-RAS'!E371</f>
        <v>180953.76</v>
      </c>
      <c r="E366" s="1">
        <v>0</v>
      </c>
      <c r="F366" s="1">
        <v>0</v>
      </c>
      <c r="G366" s="2">
        <f t="shared" si="8"/>
        <v>136714.69200000001</v>
      </c>
      <c r="H366" s="2">
        <f t="shared" si="9"/>
        <v>0.51999999999134161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371614.06</v>
      </c>
      <c r="D367" s="1">
        <f>'PR-RAS'!E372</f>
        <v>54379.96</v>
      </c>
      <c r="E367" s="1">
        <v>0</v>
      </c>
      <c r="F367" s="1">
        <v>0</v>
      </c>
      <c r="G367" s="2">
        <f t="shared" si="8"/>
        <v>175816.87667999999</v>
      </c>
      <c r="H367" s="2">
        <f t="shared" si="9"/>
        <v>9.9999999998544808E-2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53581.11</v>
      </c>
      <c r="E373" s="1">
        <v>0</v>
      </c>
      <c r="F373" s="1">
        <v>0</v>
      </c>
      <c r="G373" s="2">
        <f t="shared" si="8"/>
        <v>39864.345840000002</v>
      </c>
      <c r="H373" s="2">
        <f t="shared" si="9"/>
        <v>0.11000000000058208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53581.11</v>
      </c>
      <c r="E374" s="1">
        <v>0</v>
      </c>
      <c r="F374" s="1">
        <v>0</v>
      </c>
      <c r="G374" s="2">
        <f t="shared" si="8"/>
        <v>39971.50806</v>
      </c>
      <c r="H374" s="2">
        <f t="shared" si="9"/>
        <v>0.11000000000058208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1494173.6</v>
      </c>
      <c r="D386" s="1">
        <f>'PR-RAS'!E391</f>
        <v>986106.62</v>
      </c>
      <c r="E386" s="1">
        <v>0</v>
      </c>
      <c r="F386" s="1">
        <v>0</v>
      </c>
      <c r="G386" s="2">
        <f t="shared" si="8"/>
        <v>1334558.9334</v>
      </c>
      <c r="H386" s="2">
        <f t="shared" si="9"/>
        <v>0.77999999991152436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1494173.6</v>
      </c>
      <c r="D388" s="1">
        <f>'PR-RAS'!E393</f>
        <v>986106.62</v>
      </c>
      <c r="E388" s="1">
        <v>0</v>
      </c>
      <c r="F388" s="1">
        <v>0</v>
      </c>
      <c r="G388" s="2">
        <f t="shared" si="8"/>
        <v>1341491.7070800001</v>
      </c>
      <c r="H388" s="2">
        <f t="shared" si="9"/>
        <v>0.77999999991152436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131121.5</v>
      </c>
      <c r="D397" s="1">
        <f>'PR-RAS'!E402</f>
        <v>434067.92</v>
      </c>
      <c r="E397" s="1">
        <v>0</v>
      </c>
      <c r="F397" s="1">
        <v>0</v>
      </c>
      <c r="G397" s="2">
        <f t="shared" si="8"/>
        <v>395705.90664</v>
      </c>
      <c r="H397" s="2">
        <f t="shared" si="9"/>
        <v>0.58000000001629815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82453.25</v>
      </c>
      <c r="D398" s="1">
        <f>'PR-RAS'!E403</f>
        <v>400859.61</v>
      </c>
      <c r="E398" s="1">
        <v>0</v>
      </c>
      <c r="F398" s="1">
        <v>0</v>
      </c>
      <c r="G398" s="2">
        <f t="shared" si="8"/>
        <v>351016.47058999998</v>
      </c>
      <c r="H398" s="2">
        <f t="shared" si="9"/>
        <v>0.64000000001396984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48668.25</v>
      </c>
      <c r="D399" s="1">
        <f>'PR-RAS'!E404</f>
        <v>33208.31</v>
      </c>
      <c r="E399" s="1">
        <v>0</v>
      </c>
      <c r="F399" s="1">
        <v>0</v>
      </c>
      <c r="G399" s="2">
        <f t="shared" si="8"/>
        <v>45803.778259999999</v>
      </c>
      <c r="H399" s="2">
        <f t="shared" si="9"/>
        <v>0.55999999999767169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1217.1099999998696</v>
      </c>
      <c r="D402" s="1">
        <f>'PR-RAS'!E407</f>
        <v>0</v>
      </c>
      <c r="E402" s="1">
        <v>0</v>
      </c>
      <c r="F402" s="1">
        <v>0</v>
      </c>
      <c r="G402" s="2">
        <f t="shared" si="8"/>
        <v>488.06110999994775</v>
      </c>
      <c r="H402" s="2">
        <f t="shared" si="9"/>
        <v>0.10999999986961484</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2492040.48</v>
      </c>
      <c r="E403" s="1">
        <v>0</v>
      </c>
      <c r="F403" s="1">
        <v>0</v>
      </c>
      <c r="G403" s="2">
        <f t="shared" si="8"/>
        <v>2003600.5459200002</v>
      </c>
      <c r="H403" s="2">
        <f t="shared" si="9"/>
        <v>0.47999999998137355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340640526.05000001</v>
      </c>
      <c r="D407" s="1">
        <f>'PR-RAS'!E412</f>
        <v>360996142.74000001</v>
      </c>
      <c r="E407" s="1">
        <v>0</v>
      </c>
      <c r="F407" s="1">
        <v>0</v>
      </c>
      <c r="G407" s="2">
        <f t="shared" si="8"/>
        <v>431428921.48118001</v>
      </c>
      <c r="H407" s="2">
        <f t="shared" si="9"/>
        <v>0.31000000238418579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338180745.99000001</v>
      </c>
      <c r="D408" s="1">
        <f>'PR-RAS'!E413</f>
        <v>361138075.93000007</v>
      </c>
      <c r="E408" s="1">
        <v>0</v>
      </c>
      <c r="F408" s="1">
        <v>0</v>
      </c>
      <c r="G408" s="2">
        <f t="shared" si="8"/>
        <v>431605957.42495</v>
      </c>
      <c r="H408" s="2">
        <f t="shared" si="9"/>
        <v>7.9999923706054688E-2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2459780.0600000024</v>
      </c>
      <c r="D409" s="1">
        <f>'PR-RAS'!E414</f>
        <v>0</v>
      </c>
      <c r="E409" s="1">
        <v>0</v>
      </c>
      <c r="F409" s="1">
        <v>0</v>
      </c>
      <c r="G409" s="2">
        <f t="shared" si="8"/>
        <v>1003590.2644800009</v>
      </c>
      <c r="H409" s="2">
        <f t="shared" si="9"/>
        <v>6.0000002384185791E-2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141933.19000005722</v>
      </c>
      <c r="E410" s="1">
        <v>0</v>
      </c>
      <c r="F410" s="1">
        <v>0</v>
      </c>
      <c r="G410" s="2">
        <f t="shared" si="8"/>
        <v>116101.3494200468</v>
      </c>
      <c r="H410" s="2">
        <f t="shared" si="9"/>
        <v>0.19000005722045898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3185063.87</v>
      </c>
      <c r="D411" s="1">
        <f>'PR-RAS'!E416</f>
        <v>5660594.5899999999</v>
      </c>
      <c r="E411" s="1">
        <v>0</v>
      </c>
      <c r="F411" s="1">
        <v>0</v>
      </c>
      <c r="G411" s="2">
        <f t="shared" si="8"/>
        <v>5947563.7505000001</v>
      </c>
      <c r="H411" s="2">
        <f t="shared" si="9"/>
        <v>0.5400000000372529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19256.75</v>
      </c>
      <c r="D413" s="1">
        <f>'PR-RAS'!E418</f>
        <v>19255.93</v>
      </c>
      <c r="E413" s="1">
        <v>0</v>
      </c>
      <c r="F413" s="1">
        <v>0</v>
      </c>
      <c r="G413" s="2">
        <f t="shared" si="8"/>
        <v>23800.66732</v>
      </c>
      <c r="H413" s="2">
        <f t="shared" si="9"/>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340640526.05000001</v>
      </c>
      <c r="D633" s="1">
        <f>'PR-RAS'!E639</f>
        <v>360996142.74000001</v>
      </c>
      <c r="E633" s="1">
        <v>0</v>
      </c>
      <c r="F633" s="1">
        <v>0</v>
      </c>
      <c r="G633" s="2">
        <f t="shared" si="10"/>
        <v>671583936.88696003</v>
      </c>
      <c r="H633" s="2">
        <f t="shared" si="11"/>
        <v>0.31000000238418579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338180745.99000001</v>
      </c>
      <c r="D634" s="1">
        <f>'PR-RAS'!E640</f>
        <v>361138075.93000007</v>
      </c>
      <c r="E634" s="1">
        <v>0</v>
      </c>
      <c r="F634" s="1">
        <v>0</v>
      </c>
      <c r="G634" s="2">
        <f t="shared" si="10"/>
        <v>671269216.33905005</v>
      </c>
      <c r="H634" s="2">
        <f t="shared" si="11"/>
        <v>7.9999923706054688E-2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2459780.0600000024</v>
      </c>
      <c r="D635" s="1">
        <f>'PR-RAS'!E641</f>
        <v>0</v>
      </c>
      <c r="E635" s="1">
        <v>0</v>
      </c>
      <c r="F635" s="1">
        <v>0</v>
      </c>
      <c r="G635" s="2">
        <f t="shared" si="10"/>
        <v>1559500.5580400014</v>
      </c>
      <c r="H635" s="2">
        <f t="shared" si="11"/>
        <v>6.0000002384185791E-2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141933.19000005722</v>
      </c>
      <c r="E636" s="1">
        <v>0</v>
      </c>
      <c r="F636" s="1">
        <v>0</v>
      </c>
      <c r="G636" s="2">
        <f t="shared" si="10"/>
        <v>180255.15130007267</v>
      </c>
      <c r="H636" s="2">
        <f t="shared" si="11"/>
        <v>0.19000005722045898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3185063.87</v>
      </c>
      <c r="D637" s="1">
        <f>'PR-RAS'!E643</f>
        <v>5660594.5899999999</v>
      </c>
      <c r="E637" s="1">
        <v>0</v>
      </c>
      <c r="F637" s="1">
        <v>0</v>
      </c>
      <c r="G637" s="2">
        <f t="shared" si="10"/>
        <v>9225976.9397999998</v>
      </c>
      <c r="H637" s="2">
        <f t="shared" si="11"/>
        <v>0.5400000000372529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5644843.9300000025</v>
      </c>
      <c r="D639" s="1">
        <f>'PR-RAS'!E645</f>
        <v>5518661.3999999426</v>
      </c>
      <c r="E639" s="1">
        <v>0</v>
      </c>
      <c r="F639" s="1">
        <v>0</v>
      </c>
      <c r="G639" s="2">
        <f t="shared" si="10"/>
        <v>10643222.37373993</v>
      </c>
      <c r="H639" s="2">
        <f t="shared" si="11"/>
        <v>0.4699999401345849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18317858.030000001</v>
      </c>
      <c r="D641" s="1">
        <f>'PR-RAS'!E647</f>
        <v>18747561.379999999</v>
      </c>
      <c r="E641" s="1">
        <v>0</v>
      </c>
      <c r="F641" s="1">
        <v>0</v>
      </c>
      <c r="G641" s="2">
        <f t="shared" si="10"/>
        <v>35720307.705600001</v>
      </c>
      <c r="H641" s="2">
        <f t="shared" si="11"/>
        <v>0.41000000014901161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20364.12</v>
      </c>
      <c r="D642" s="1">
        <f>'PR-RAS'!E649</f>
        <v>10102.36</v>
      </c>
      <c r="E642" s="1">
        <v>0</v>
      </c>
      <c r="F642" s="1">
        <v>0</v>
      </c>
      <c r="G642" s="2">
        <f t="shared" si="10"/>
        <v>26004.62644</v>
      </c>
      <c r="H642" s="2">
        <f t="shared" si="11"/>
        <v>0.47999999999956344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340640426.05000001</v>
      </c>
      <c r="D643" s="1">
        <f>'PR-RAS'!E650</f>
        <v>361136295.77999997</v>
      </c>
      <c r="E643" s="1">
        <v>0</v>
      </c>
      <c r="F643" s="1">
        <v>0</v>
      </c>
      <c r="G643" s="2">
        <f t="shared" si="10"/>
        <v>682390157.30561996</v>
      </c>
      <c r="H643" s="2">
        <f t="shared" si="11"/>
        <v>0.27000004053115845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340650687.81</v>
      </c>
      <c r="D644" s="1">
        <f>'PR-RAS'!E651</f>
        <v>361136633.81999999</v>
      </c>
      <c r="E644" s="1">
        <v>0</v>
      </c>
      <c r="F644" s="1">
        <v>0</v>
      </c>
      <c r="G644" s="2">
        <f t="shared" si="10"/>
        <v>683460103.35435009</v>
      </c>
      <c r="H644" s="2">
        <f t="shared" si="11"/>
        <v>0.37000000476837158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10102.360000014305</v>
      </c>
      <c r="D645" s="1">
        <f>'PR-RAS'!E652</f>
        <v>9764.3199999928474</v>
      </c>
      <c r="E645" s="1">
        <v>0</v>
      </c>
      <c r="F645" s="1">
        <v>0</v>
      </c>
      <c r="G645" s="2">
        <f t="shared" si="10"/>
        <v>19082.364000000001</v>
      </c>
      <c r="H645" s="2">
        <f t="shared" si="11"/>
        <v>0.68000000715255737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1674</v>
      </c>
      <c r="D647" s="1">
        <f>'PR-RAS'!E654</f>
        <v>1693</v>
      </c>
      <c r="E647" s="1">
        <v>0</v>
      </c>
      <c r="F647" s="1">
        <v>0</v>
      </c>
      <c r="G647" s="2">
        <f t="shared" si="10"/>
        <v>3268.76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1554</v>
      </c>
      <c r="D649" s="1">
        <f>'PR-RAS'!E656</f>
        <v>1571</v>
      </c>
      <c r="E649" s="1">
        <v>0</v>
      </c>
      <c r="F649" s="1">
        <v>0</v>
      </c>
      <c r="G649" s="2">
        <f t="shared" si="10"/>
        <v>3043.0080000000003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69247.09</v>
      </c>
      <c r="D709" s="1">
        <f>'PR-RAS'!E716</f>
        <v>102747.15</v>
      </c>
      <c r="E709" s="1">
        <v>0</v>
      </c>
      <c r="F709" s="1">
        <v>0</v>
      </c>
      <c r="G709" s="2">
        <f t="shared" si="10"/>
        <v>194516.90411999999</v>
      </c>
      <c r="H709" s="2">
        <f t="shared" si="11"/>
        <v>0.23999999999068677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75717.3</v>
      </c>
      <c r="D710" s="1">
        <f>'PR-RAS'!E717</f>
        <v>74497.509999999995</v>
      </c>
      <c r="E710" s="1">
        <v>0</v>
      </c>
      <c r="F710" s="1">
        <v>0</v>
      </c>
      <c r="G710" s="2">
        <f t="shared" si="10"/>
        <v>159321.03487999999</v>
      </c>
      <c r="H710" s="2">
        <f t="shared" si="11"/>
        <v>0.79000000000814907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709850.88</v>
      </c>
      <c r="D711" s="1">
        <f>'PR-RAS'!E718</f>
        <v>742640.91</v>
      </c>
      <c r="E711" s="1">
        <v>0</v>
      </c>
      <c r="F711" s="1">
        <v>0</v>
      </c>
      <c r="G711" s="2">
        <f t="shared" si="10"/>
        <v>1558544.2169999999</v>
      </c>
      <c r="H711" s="2">
        <f t="shared" si="11"/>
        <v>0.2099999999627471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82196.86</v>
      </c>
      <c r="D713" s="1">
        <f>'PR-RAS'!E720</f>
        <v>211622.88</v>
      </c>
      <c r="E713" s="1">
        <v>0</v>
      </c>
      <c r="F713" s="1">
        <v>0</v>
      </c>
      <c r="G713" s="2">
        <f t="shared" si="10"/>
        <v>359875.14543999999</v>
      </c>
      <c r="H713" s="2">
        <f t="shared" si="11"/>
        <v>0.25999999999476131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9975.7099999999991</v>
      </c>
      <c r="D715" s="1">
        <f>'PR-RAS'!E722</f>
        <v>8124.12</v>
      </c>
      <c r="E715" s="1">
        <v>0</v>
      </c>
      <c r="F715" s="1">
        <v>0</v>
      </c>
      <c r="G715" s="2">
        <f t="shared" si="10"/>
        <v>18723.900299999998</v>
      </c>
      <c r="H715" s="2">
        <f t="shared" si="11"/>
        <v>0.41000000000076398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43377.58</v>
      </c>
      <c r="D716" s="1">
        <f>'PR-RAS'!E723</f>
        <v>38401.769999999997</v>
      </c>
      <c r="E716" s="1">
        <v>0</v>
      </c>
      <c r="F716" s="1">
        <v>0</v>
      </c>
      <c r="G716" s="2">
        <f t="shared" si="10"/>
        <v>85929.500799999994</v>
      </c>
      <c r="H716" s="2">
        <f t="shared" si="11"/>
        <v>0.65000000000145519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34708.33</v>
      </c>
      <c r="D718" s="1">
        <f>'PR-RAS'!E725</f>
        <v>34486.6</v>
      </c>
      <c r="E718" s="1">
        <v>0</v>
      </c>
      <c r="F718" s="1">
        <v>0</v>
      </c>
      <c r="G718" s="2">
        <f t="shared" si="10"/>
        <v>74339.657009999995</v>
      </c>
      <c r="H718" s="2">
        <f t="shared" si="11"/>
        <v>0.73000000000320142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74009.64</v>
      </c>
      <c r="D752" s="1">
        <f>'PR-RAS'!E759</f>
        <v>74429.279999999999</v>
      </c>
      <c r="E752" s="1">
        <v>0</v>
      </c>
      <c r="F752" s="1">
        <v>0</v>
      </c>
      <c r="G752" s="2">
        <f t="shared" si="10"/>
        <v>167374.01820000002</v>
      </c>
      <c r="H752" s="2">
        <f t="shared" si="11"/>
        <v>0.63999999999941792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11681230.15</v>
      </c>
      <c r="D753" s="1">
        <f>'PR-RAS'!E760</f>
        <v>11088207.9</v>
      </c>
      <c r="E753" s="1">
        <v>0</v>
      </c>
      <c r="F753" s="1">
        <v>0</v>
      </c>
      <c r="G753" s="2">
        <f t="shared" si="10"/>
        <v>25460949.754400004</v>
      </c>
      <c r="H753" s="2">
        <f t="shared" si="11"/>
        <v>0.25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1373599.71</v>
      </c>
      <c r="D754" s="1">
        <f>'PR-RAS'!E761</f>
        <v>2666897.08</v>
      </c>
      <c r="E754" s="1">
        <v>0</v>
      </c>
      <c r="F754" s="1">
        <v>0</v>
      </c>
      <c r="G754" s="2">
        <f t="shared" si="10"/>
        <v>5050667.5841100002</v>
      </c>
      <c r="H754" s="2">
        <f t="shared" si="11"/>
        <v>0.37000000011175871</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533750.34</v>
      </c>
      <c r="D755" s="1">
        <f>'PR-RAS'!E762</f>
        <v>830643.77</v>
      </c>
      <c r="E755" s="1">
        <v>0</v>
      </c>
      <c r="F755" s="1">
        <v>0</v>
      </c>
      <c r="G755" s="2">
        <f t="shared" si="10"/>
        <v>1655058.56152</v>
      </c>
      <c r="H755" s="2">
        <f t="shared" si="11"/>
        <v>0.56999999994877726</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1790711.73</v>
      </c>
      <c r="D756" s="1">
        <f>'PR-RAS'!E763</f>
        <v>1550237.52</v>
      </c>
      <c r="E756" s="1">
        <v>0</v>
      </c>
      <c r="F756" s="1">
        <v>0</v>
      </c>
      <c r="G756" s="2">
        <f t="shared" si="10"/>
        <v>3692846.0113499998</v>
      </c>
      <c r="H756" s="2">
        <f t="shared" si="11"/>
        <v>0.75</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1574085.8</v>
      </c>
      <c r="D757" s="1">
        <f>'PR-RAS'!E764</f>
        <v>1825933.77</v>
      </c>
      <c r="E757" s="1">
        <v>0</v>
      </c>
      <c r="F757" s="1">
        <v>0</v>
      </c>
      <c r="G757" s="2">
        <f t="shared" si="10"/>
        <v>3950820.7250399999</v>
      </c>
      <c r="H757" s="2">
        <f t="shared" si="11"/>
        <v>0.42999999993480742</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152320.97</v>
      </c>
      <c r="D758" s="1">
        <f>'PR-RAS'!E765</f>
        <v>0</v>
      </c>
      <c r="E758" s="1">
        <v>0</v>
      </c>
      <c r="F758" s="1">
        <v>0</v>
      </c>
      <c r="G758" s="2">
        <f t="shared" si="10"/>
        <v>115306.97429</v>
      </c>
      <c r="H758" s="2">
        <f t="shared" si="11"/>
        <v>2.9999999998835847E-2</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3046171.8</v>
      </c>
      <c r="D783" s="1">
        <f>'PR-RAS'!E790</f>
        <v>7117868.9100000001</v>
      </c>
      <c r="E783" s="1">
        <v>0</v>
      </c>
      <c r="F783" s="1">
        <v>0</v>
      </c>
      <c r="G783" s="2">
        <f t="shared" si="10"/>
        <v>13514453.322840001</v>
      </c>
      <c r="H783" s="2">
        <f t="shared" si="11"/>
        <v>0.2900000000372529</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6509662.3499999996</v>
      </c>
      <c r="D784" s="1">
        <f>'PR-RAS'!E791</f>
        <v>3672961.18</v>
      </c>
      <c r="E784" s="1">
        <v>0</v>
      </c>
      <c r="F784" s="1">
        <v>0</v>
      </c>
      <c r="G784" s="2">
        <f t="shared" si="10"/>
        <v>10848922.827930002</v>
      </c>
      <c r="H784" s="2">
        <f t="shared" si="11"/>
        <v>0.52999999979510903</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1310957.46</v>
      </c>
      <c r="D785" s="1">
        <f>'PR-RAS'!E792</f>
        <v>1071999.57</v>
      </c>
      <c r="E785" s="1">
        <v>0</v>
      </c>
      <c r="F785" s="1">
        <v>0</v>
      </c>
      <c r="G785" s="2">
        <f t="shared" si="10"/>
        <v>2708685.9744000002</v>
      </c>
      <c r="H785" s="2">
        <f t="shared" si="11"/>
        <v>0.88999999989755452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29735.66</v>
      </c>
      <c r="D786" s="1">
        <f>'PR-RAS'!E793</f>
        <v>49004.08</v>
      </c>
      <c r="E786" s="1">
        <v>0</v>
      </c>
      <c r="F786" s="1">
        <v>0</v>
      </c>
      <c r="G786" s="2">
        <f t="shared" si="10"/>
        <v>100278.89870000001</v>
      </c>
      <c r="H786" s="2">
        <f t="shared" si="11"/>
        <v>0.42000000000189175</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47693.03</v>
      </c>
      <c r="D787" s="1">
        <f>'PR-RAS'!E794</f>
        <v>0</v>
      </c>
      <c r="E787" s="1">
        <v>0</v>
      </c>
      <c r="F787" s="1">
        <v>0</v>
      </c>
      <c r="G787" s="2">
        <f t="shared" si="10"/>
        <v>37486.721579999998</v>
      </c>
      <c r="H787" s="2">
        <f t="shared" si="11"/>
        <v>2.9999999998835847E-2</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328719.64</v>
      </c>
      <c r="D790" s="1">
        <f>'PR-RAS'!E797</f>
        <v>0</v>
      </c>
      <c r="E790" s="1">
        <v>0</v>
      </c>
      <c r="F790" s="1">
        <v>0</v>
      </c>
      <c r="G790" s="2">
        <f t="shared" si="10"/>
        <v>259359.79596000002</v>
      </c>
      <c r="H790" s="2">
        <f t="shared" si="11"/>
        <v>0.35999999998603016</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21630795.510000002</v>
      </c>
      <c r="D816" s="1">
        <f>'PR-RAS'!E823</f>
        <v>6363933.3399999999</v>
      </c>
      <c r="E816" s="1">
        <v>0</v>
      </c>
      <c r="F816" s="1">
        <v>0</v>
      </c>
      <c r="G816" s="2">
        <f t="shared" si="18"/>
        <v>28002309.684849996</v>
      </c>
      <c r="H816" s="2">
        <f t="shared" si="19"/>
        <v>0.82999999821186066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110269848.47</v>
      </c>
      <c r="D984" s="6">
        <f>BILANCA!E6</f>
        <v>113289468.50999999</v>
      </c>
      <c r="E984" s="6">
        <v>0</v>
      </c>
      <c r="F984" s="6">
        <v>0</v>
      </c>
      <c r="G984" s="7">
        <f t="shared" ref="G984:G1241" si="22">B984/1000*C984+B984/500*D984</f>
        <v>336848.78548999998</v>
      </c>
      <c r="H984" s="7">
        <f t="shared" si="19"/>
        <v>0.96000000834465027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22940181.330000006</v>
      </c>
      <c r="D985" s="1">
        <f>BILANCA!E7</f>
        <v>23739452.5</v>
      </c>
      <c r="E985" s="1">
        <v>0</v>
      </c>
      <c r="F985" s="1">
        <v>0</v>
      </c>
      <c r="G985" s="2">
        <f t="shared" si="22"/>
        <v>140838.17266000001</v>
      </c>
      <c r="H985" s="2">
        <f t="shared" si="19"/>
        <v>0.83000000566244125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2830788.67</v>
      </c>
      <c r="D986" s="1">
        <f>BILANCA!E8</f>
        <v>2713201.4</v>
      </c>
      <c r="E986" s="1">
        <v>0</v>
      </c>
      <c r="F986" s="1">
        <v>0</v>
      </c>
      <c r="G986" s="2">
        <f t="shared" si="22"/>
        <v>24771.574410000001</v>
      </c>
      <c r="H986" s="2">
        <f t="shared" si="19"/>
        <v>0.72999999998137355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2553770.86</v>
      </c>
      <c r="D987" s="1">
        <f>BILANCA!E9</f>
        <v>2553770.86</v>
      </c>
      <c r="E987" s="1">
        <v>0</v>
      </c>
      <c r="F987" s="1">
        <v>0</v>
      </c>
      <c r="G987" s="2">
        <f t="shared" si="22"/>
        <v>30645.250319999999</v>
      </c>
      <c r="H987" s="2">
        <f t="shared" si="19"/>
        <v>0.28000000026077032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1686762.31</v>
      </c>
      <c r="D988" s="1">
        <f>BILANCA!E10</f>
        <v>1691194.31</v>
      </c>
      <c r="E988" s="1">
        <v>0</v>
      </c>
      <c r="F988" s="1">
        <v>0</v>
      </c>
      <c r="G988" s="2">
        <f t="shared" si="22"/>
        <v>25345.754650000003</v>
      </c>
      <c r="H988" s="2">
        <f t="shared" si="19"/>
        <v>0.62000000011175871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1409744.5</v>
      </c>
      <c r="D989" s="1">
        <f>BILANCA!E11</f>
        <v>1531763.77</v>
      </c>
      <c r="E989" s="1">
        <v>0</v>
      </c>
      <c r="F989" s="1">
        <v>0</v>
      </c>
      <c r="G989" s="2">
        <f t="shared" si="22"/>
        <v>26839.632240000003</v>
      </c>
      <c r="H989" s="2">
        <f t="shared" si="19"/>
        <v>0.72999999998137355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20109392.660000004</v>
      </c>
      <c r="D990" s="1">
        <f>BILANCA!E12</f>
        <v>21026251.100000001</v>
      </c>
      <c r="E990" s="1">
        <v>0</v>
      </c>
      <c r="F990" s="1">
        <v>0</v>
      </c>
      <c r="G990" s="2">
        <f t="shared" si="22"/>
        <v>435133.26402000006</v>
      </c>
      <c r="H990" s="2">
        <f t="shared" si="19"/>
        <v>0.43999999761581421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16438313.800000003</v>
      </c>
      <c r="D991" s="1">
        <f>BILANCA!E13</f>
        <v>16575447.950000001</v>
      </c>
      <c r="E991" s="1">
        <v>0</v>
      </c>
      <c r="F991" s="1">
        <v>0</v>
      </c>
      <c r="G991" s="2">
        <f t="shared" si="22"/>
        <v>396713.67760000005</v>
      </c>
      <c r="H991" s="2">
        <f t="shared" si="19"/>
        <v>0.2499999962747097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262201.37</v>
      </c>
      <c r="D992" s="1">
        <f>BILANCA!E14</f>
        <v>262201.37</v>
      </c>
      <c r="E992" s="1">
        <v>0</v>
      </c>
      <c r="F992" s="1">
        <v>0</v>
      </c>
      <c r="G992" s="2">
        <f t="shared" si="22"/>
        <v>7079.4369899999992</v>
      </c>
      <c r="H992" s="2">
        <f t="shared" si="19"/>
        <v>0.73999999999068677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27347540.170000002</v>
      </c>
      <c r="D993" s="1">
        <f>BILANCA!E15</f>
        <v>27774933.609999999</v>
      </c>
      <c r="E993" s="1">
        <v>0</v>
      </c>
      <c r="F993" s="1">
        <v>0</v>
      </c>
      <c r="G993" s="2">
        <f t="shared" si="22"/>
        <v>828974.07390000008</v>
      </c>
      <c r="H993" s="2">
        <f t="shared" si="19"/>
        <v>0.56000000238418579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1980905.73</v>
      </c>
      <c r="D995" s="1">
        <f>BILANCA!E17</f>
        <v>2076763.82</v>
      </c>
      <c r="E995" s="1">
        <v>0</v>
      </c>
      <c r="F995" s="1">
        <v>0</v>
      </c>
      <c r="G995" s="2">
        <f t="shared" si="22"/>
        <v>73613.200440000001</v>
      </c>
      <c r="H995" s="2">
        <f t="shared" si="19"/>
        <v>0.44999999995343387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13152333.470000001</v>
      </c>
      <c r="D996" s="1">
        <f>BILANCA!E18</f>
        <v>13538450.85</v>
      </c>
      <c r="E996" s="1">
        <v>0</v>
      </c>
      <c r="F996" s="1">
        <v>0</v>
      </c>
      <c r="G996" s="2">
        <f t="shared" si="22"/>
        <v>522980.05721</v>
      </c>
      <c r="H996" s="2">
        <f t="shared" si="19"/>
        <v>0.62000000104308128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2024511.2699999996</v>
      </c>
      <c r="D997" s="1">
        <f>BILANCA!E19</f>
        <v>2270186.2499999981</v>
      </c>
      <c r="E997" s="1">
        <v>0</v>
      </c>
      <c r="F997" s="1">
        <v>0</v>
      </c>
      <c r="G997" s="2">
        <f t="shared" si="22"/>
        <v>91908.372779999947</v>
      </c>
      <c r="H997" s="2">
        <f t="shared" si="19"/>
        <v>0.51999999769032001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9671759.8800000008</v>
      </c>
      <c r="D998" s="1">
        <f>BILANCA!E20</f>
        <v>10418011.789999999</v>
      </c>
      <c r="E998" s="1">
        <v>0</v>
      </c>
      <c r="F998" s="1">
        <v>0</v>
      </c>
      <c r="G998" s="2">
        <f t="shared" si="22"/>
        <v>457616.75189999997</v>
      </c>
      <c r="H998" s="2">
        <f t="shared" si="19"/>
        <v>0.33000000007450581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489184.15</v>
      </c>
      <c r="D999" s="1">
        <f>BILANCA!E21</f>
        <v>392815.74</v>
      </c>
      <c r="E999" s="1">
        <v>0</v>
      </c>
      <c r="F999" s="1">
        <v>0</v>
      </c>
      <c r="G999" s="2">
        <f t="shared" si="22"/>
        <v>20397.050080000001</v>
      </c>
      <c r="H999" s="2">
        <f t="shared" si="19"/>
        <v>0.41000000003259629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1388223.27</v>
      </c>
      <c r="D1000" s="1">
        <f>BILANCA!E22</f>
        <v>1410207.59</v>
      </c>
      <c r="E1000" s="1">
        <v>0</v>
      </c>
      <c r="F1000" s="1">
        <v>0</v>
      </c>
      <c r="G1000" s="2">
        <f t="shared" si="22"/>
        <v>71546.853650000005</v>
      </c>
      <c r="H1000" s="2">
        <f t="shared" si="19"/>
        <v>0.67999999993480742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4248.53</v>
      </c>
      <c r="D1001" s="1">
        <f>BILANCA!E23</f>
        <v>4248.53</v>
      </c>
      <c r="E1001" s="1">
        <v>0</v>
      </c>
      <c r="F1001" s="1">
        <v>0</v>
      </c>
      <c r="G1001" s="2">
        <f t="shared" si="22"/>
        <v>229.42061999999996</v>
      </c>
      <c r="H1001" s="2">
        <f t="shared" si="19"/>
        <v>0.94000000000050932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16622.54</v>
      </c>
      <c r="D1002" s="1">
        <f>BILANCA!E24</f>
        <v>16622.54</v>
      </c>
      <c r="E1002" s="1">
        <v>0</v>
      </c>
      <c r="F1002" s="1">
        <v>0</v>
      </c>
      <c r="G1002" s="2">
        <f t="shared" si="22"/>
        <v>947.48478</v>
      </c>
      <c r="H1002" s="2">
        <f t="shared" si="19"/>
        <v>0.91999999999825377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9545527.0999999996</v>
      </c>
      <c r="D1006" s="1">
        <f>BILANCA!E28</f>
        <v>9971719.9399999995</v>
      </c>
      <c r="E1006" s="1">
        <v>0</v>
      </c>
      <c r="F1006" s="1">
        <v>0</v>
      </c>
      <c r="G1006" s="2">
        <f t="shared" si="22"/>
        <v>678246.24053999991</v>
      </c>
      <c r="H1006" s="2">
        <f t="shared" si="19"/>
        <v>0.16000000014901161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141517.78000000003</v>
      </c>
      <c r="D1007" s="1">
        <f>BILANCA!E29</f>
        <v>135211.83000000007</v>
      </c>
      <c r="E1007" s="1">
        <v>0</v>
      </c>
      <c r="F1007" s="1">
        <v>0</v>
      </c>
      <c r="G1007" s="2">
        <f t="shared" si="22"/>
        <v>9886.594560000005</v>
      </c>
      <c r="H1007" s="2">
        <f t="shared" si="19"/>
        <v>0.38999999989755452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754794.74</v>
      </c>
      <c r="D1008" s="1">
        <f>BILANCA!E30</f>
        <v>800579.31</v>
      </c>
      <c r="E1008" s="1">
        <v>0</v>
      </c>
      <c r="F1008" s="1">
        <v>0</v>
      </c>
      <c r="G1008" s="2">
        <f t="shared" si="22"/>
        <v>58898.834000000003</v>
      </c>
      <c r="H1008" s="2">
        <f t="shared" si="19"/>
        <v>0.57000000006519258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613276.96</v>
      </c>
      <c r="D1012" s="1">
        <f>BILANCA!E34</f>
        <v>665367.48</v>
      </c>
      <c r="E1012" s="1">
        <v>0</v>
      </c>
      <c r="F1012" s="1">
        <v>0</v>
      </c>
      <c r="G1012" s="2">
        <f t="shared" si="22"/>
        <v>56376.345679999999</v>
      </c>
      <c r="H1012" s="2">
        <f t="shared" si="19"/>
        <v>0.52000000001862645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45157.29</v>
      </c>
      <c r="D1013" s="1">
        <f>BILANCA!E35</f>
        <v>45157.29</v>
      </c>
      <c r="E1013" s="1">
        <v>0</v>
      </c>
      <c r="F1013" s="1">
        <v>0</v>
      </c>
      <c r="G1013" s="2">
        <f t="shared" si="22"/>
        <v>4064.1560999999997</v>
      </c>
      <c r="H1013" s="2">
        <f t="shared" si="19"/>
        <v>0.58000000000174623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1154.56</v>
      </c>
      <c r="D1014" s="1">
        <f>BILANCA!E36</f>
        <v>1154.56</v>
      </c>
      <c r="E1014" s="1">
        <v>0</v>
      </c>
      <c r="F1014" s="1">
        <v>0</v>
      </c>
      <c r="G1014" s="2">
        <f t="shared" si="22"/>
        <v>107.37407999999999</v>
      </c>
      <c r="H1014" s="2">
        <f t="shared" si="19"/>
        <v>0.88000000000010914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45157.29</v>
      </c>
      <c r="D1015" s="1">
        <f>BILANCA!E37</f>
        <v>45157.29</v>
      </c>
      <c r="E1015" s="1">
        <v>0</v>
      </c>
      <c r="F1015" s="1">
        <v>0</v>
      </c>
      <c r="G1015" s="2">
        <f t="shared" si="22"/>
        <v>4335.0998400000008</v>
      </c>
      <c r="H1015" s="2">
        <f t="shared" si="19"/>
        <v>0.58000000000174623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1154.56</v>
      </c>
      <c r="D1018" s="1">
        <f>BILANCA!E40</f>
        <v>1154.56</v>
      </c>
      <c r="E1018" s="1">
        <v>0</v>
      </c>
      <c r="F1018" s="1">
        <v>0</v>
      </c>
      <c r="G1018" s="2">
        <f t="shared" si="22"/>
        <v>121.22880000000001</v>
      </c>
      <c r="H1018" s="2">
        <f t="shared" si="19"/>
        <v>0.88000000000010914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22306.03</v>
      </c>
      <c r="D1019" s="1">
        <f>BILANCA!E41</f>
        <v>21668.959999999999</v>
      </c>
      <c r="E1019" s="1">
        <v>0</v>
      </c>
      <c r="F1019" s="1">
        <v>0</v>
      </c>
      <c r="G1019" s="2">
        <f t="shared" si="22"/>
        <v>2363.1821999999997</v>
      </c>
      <c r="H1019" s="2">
        <f t="shared" si="19"/>
        <v>6.9999999999708962E-2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22306.03</v>
      </c>
      <c r="D1020" s="1">
        <f>BILANCA!E42</f>
        <v>21668.959999999999</v>
      </c>
      <c r="E1020" s="1">
        <v>0</v>
      </c>
      <c r="F1020" s="1">
        <v>0</v>
      </c>
      <c r="G1020" s="2">
        <f t="shared" si="22"/>
        <v>2428.8261499999999</v>
      </c>
      <c r="H1020" s="2">
        <f t="shared" si="19"/>
        <v>6.9999999999708962E-2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1437586.4900000002</v>
      </c>
      <c r="D1023" s="1">
        <f>BILANCA!E45</f>
        <v>1978578.8200000003</v>
      </c>
      <c r="E1023" s="1">
        <v>0</v>
      </c>
      <c r="F1023" s="1">
        <v>0</v>
      </c>
      <c r="G1023" s="2">
        <f t="shared" si="22"/>
        <v>215789.76520000002</v>
      </c>
      <c r="H1023" s="2">
        <f t="shared" si="19"/>
        <v>0.66999999992549419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5182588.82</v>
      </c>
      <c r="D1025" s="1">
        <f>BILANCA!E47</f>
        <v>6169746.6900000004</v>
      </c>
      <c r="E1025" s="1">
        <v>0</v>
      </c>
      <c r="F1025" s="1">
        <v>0</v>
      </c>
      <c r="G1025" s="2">
        <f t="shared" si="22"/>
        <v>735927.45240000007</v>
      </c>
      <c r="H1025" s="2">
        <f t="shared" si="19"/>
        <v>0.48999999929219484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3745002.33</v>
      </c>
      <c r="D1028" s="1">
        <f>BILANCA!E50</f>
        <v>4191167.87</v>
      </c>
      <c r="E1028" s="1">
        <v>0</v>
      </c>
      <c r="F1028" s="1">
        <v>0</v>
      </c>
      <c r="G1028" s="2">
        <f t="shared" si="22"/>
        <v>545730.21314999997</v>
      </c>
      <c r="H1028" s="2">
        <f t="shared" si="19"/>
        <v>0.4599999999627471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612965.97</v>
      </c>
      <c r="D1032" s="1">
        <f>BILANCA!E54</f>
        <v>450274.13</v>
      </c>
      <c r="E1032" s="1">
        <v>0</v>
      </c>
      <c r="F1032" s="1">
        <v>0</v>
      </c>
      <c r="G1032" s="2">
        <f t="shared" si="22"/>
        <v>74162.197270000004</v>
      </c>
      <c r="H1032" s="2">
        <f t="shared" si="19"/>
        <v>0.16000000003259629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612965.97</v>
      </c>
      <c r="D1033" s="1">
        <f>BILANCA!E55</f>
        <v>450274.13</v>
      </c>
      <c r="E1033" s="1">
        <v>0</v>
      </c>
      <c r="F1033" s="1">
        <v>0</v>
      </c>
      <c r="G1033" s="2">
        <f t="shared" si="22"/>
        <v>75675.711500000005</v>
      </c>
      <c r="H1033" s="2">
        <f t="shared" si="19"/>
        <v>0.16000000003259629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87329667.139999986</v>
      </c>
      <c r="D1046" s="1">
        <f>BILANCA!E68</f>
        <v>89550016.00999999</v>
      </c>
      <c r="E1046" s="1">
        <v>0</v>
      </c>
      <c r="F1046" s="1">
        <v>0</v>
      </c>
      <c r="G1046" s="2">
        <f t="shared" si="22"/>
        <v>16785071.047079995</v>
      </c>
      <c r="H1046" s="2">
        <f t="shared" si="19"/>
        <v>0.14999997615814209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10102.36</v>
      </c>
      <c r="D1047" s="1">
        <f>BILANCA!E69</f>
        <v>9764.32</v>
      </c>
      <c r="E1047" s="1">
        <v>0</v>
      </c>
      <c r="F1047" s="1">
        <v>0</v>
      </c>
      <c r="G1047" s="2">
        <f t="shared" si="22"/>
        <v>1896.384</v>
      </c>
      <c r="H1047" s="2">
        <f t="shared" si="19"/>
        <v>0.68000000000029104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10102.36</v>
      </c>
      <c r="D1048" s="1">
        <f>BILANCA!E70</f>
        <v>9764.32</v>
      </c>
      <c r="E1048" s="1">
        <v>0</v>
      </c>
      <c r="F1048" s="1">
        <v>0</v>
      </c>
      <c r="G1048" s="2">
        <f t="shared" si="22"/>
        <v>1926.0149999999999</v>
      </c>
      <c r="H1048" s="2">
        <f t="shared" si="19"/>
        <v>0.68000000000029104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10102.36</v>
      </c>
      <c r="D1049" s="1">
        <f>BILANCA!E71</f>
        <v>9708.32</v>
      </c>
      <c r="E1049" s="1">
        <v>0</v>
      </c>
      <c r="F1049" s="1">
        <v>0</v>
      </c>
      <c r="G1049" s="2">
        <f t="shared" si="22"/>
        <v>1948.2540000000004</v>
      </c>
      <c r="H1049" s="2">
        <f t="shared" si="19"/>
        <v>0.68000000000029104</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56</v>
      </c>
      <c r="E1050" s="1">
        <v>0</v>
      </c>
      <c r="F1050" s="1">
        <v>0</v>
      </c>
      <c r="G1050" s="2">
        <f t="shared" si="22"/>
        <v>7.5040000000000004</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34596931.939999998</v>
      </c>
      <c r="D1056" s="1">
        <f>BILANCA!E78</f>
        <v>34996604.340000004</v>
      </c>
      <c r="E1056" s="1">
        <v>0</v>
      </c>
      <c r="F1056" s="1">
        <v>0</v>
      </c>
      <c r="G1056" s="2">
        <f t="shared" si="22"/>
        <v>7635080.2652599998</v>
      </c>
      <c r="H1056" s="2">
        <f t="shared" si="19"/>
        <v>0.40000000596046448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1327228.08</v>
      </c>
      <c r="D1057" s="1">
        <f>BILANCA!E79</f>
        <v>1327228.08</v>
      </c>
      <c r="E1057" s="1">
        <v>0</v>
      </c>
      <c r="F1057" s="1">
        <v>0</v>
      </c>
      <c r="G1057" s="2">
        <f t="shared" si="22"/>
        <v>294644.63376</v>
      </c>
      <c r="H1057" s="2">
        <f t="shared" si="19"/>
        <v>0.16000000014901161</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1327228.08</v>
      </c>
      <c r="D1058" s="1">
        <f>BILANCA!E80</f>
        <v>1327228.08</v>
      </c>
      <c r="E1058" s="1">
        <v>0</v>
      </c>
      <c r="F1058" s="1">
        <v>0</v>
      </c>
      <c r="G1058" s="2">
        <f t="shared" si="22"/>
        <v>298626.31799999997</v>
      </c>
      <c r="H1058" s="2">
        <f t="shared" si="19"/>
        <v>0.16000000014901161</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489.75</v>
      </c>
      <c r="D1061" s="1">
        <f>BILANCA!E83</f>
        <v>489.75</v>
      </c>
      <c r="E1061" s="1">
        <v>0</v>
      </c>
      <c r="F1061" s="1">
        <v>0</v>
      </c>
      <c r="G1061" s="2">
        <f t="shared" si="22"/>
        <v>114.60149999999999</v>
      </c>
      <c r="H1061" s="2">
        <f t="shared" si="19"/>
        <v>0.5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10038.629999999999</v>
      </c>
      <c r="D1062" s="1">
        <f>BILANCA!E84</f>
        <v>5612.41</v>
      </c>
      <c r="E1062" s="1">
        <v>0</v>
      </c>
      <c r="F1062" s="1">
        <v>0</v>
      </c>
      <c r="G1062" s="2">
        <f t="shared" si="22"/>
        <v>1679.8125499999999</v>
      </c>
      <c r="H1062" s="2">
        <f t="shared" si="19"/>
        <v>0.78000000000065484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33259175.48</v>
      </c>
      <c r="D1064" s="1">
        <f>BILANCA!E86</f>
        <v>33663274.100000001</v>
      </c>
      <c r="E1064" s="1">
        <v>0</v>
      </c>
      <c r="F1064" s="1">
        <v>0</v>
      </c>
      <c r="G1064" s="2">
        <f t="shared" si="22"/>
        <v>8147443.6180800013</v>
      </c>
      <c r="H1064" s="2">
        <f t="shared" si="19"/>
        <v>0.58000000193715096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10647437.27</v>
      </c>
      <c r="D1065" s="1">
        <f>BILANCA!E87</f>
        <v>10196873.279999999</v>
      </c>
      <c r="E1065" s="1">
        <v>0</v>
      </c>
      <c r="F1065" s="1">
        <v>0</v>
      </c>
      <c r="G1065" s="2">
        <f t="shared" si="22"/>
        <v>2545377.07406</v>
      </c>
      <c r="H1065" s="2">
        <f t="shared" si="19"/>
        <v>0.54999999888241291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10647437.27</v>
      </c>
      <c r="D1066" s="1">
        <f>BILANCA!E88</f>
        <v>10196873.279999999</v>
      </c>
      <c r="E1066" s="1">
        <v>0</v>
      </c>
      <c r="F1066" s="1">
        <v>0</v>
      </c>
      <c r="G1066" s="2">
        <f t="shared" si="22"/>
        <v>2576418.25789</v>
      </c>
      <c r="H1066" s="2">
        <f t="shared" si="19"/>
        <v>0.54999999888241291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8055131.1299999999</v>
      </c>
      <c r="D1075" s="1">
        <f>BILANCA!E97</f>
        <v>7770616.9199999999</v>
      </c>
      <c r="E1075" s="1">
        <v>0</v>
      </c>
      <c r="F1075" s="1">
        <v>0</v>
      </c>
      <c r="G1075" s="2">
        <f t="shared" si="22"/>
        <v>2170865.57724</v>
      </c>
      <c r="H1075" s="2">
        <f t="shared" si="23"/>
        <v>0.2099999999627471</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2592306.14</v>
      </c>
      <c r="D1076" s="1">
        <f>BILANCA!E98</f>
        <v>2426256.36</v>
      </c>
      <c r="E1076" s="1">
        <v>0</v>
      </c>
      <c r="F1076" s="1">
        <v>0</v>
      </c>
      <c r="G1076" s="2">
        <f t="shared" si="22"/>
        <v>692368.15397999994</v>
      </c>
      <c r="H1076" s="2">
        <f t="shared" si="23"/>
        <v>0.5</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433451.18</v>
      </c>
      <c r="D1112" s="1">
        <f>BILANCA!E134</f>
        <v>433458.33</v>
      </c>
      <c r="E1112" s="1">
        <v>0</v>
      </c>
      <c r="F1112" s="1">
        <v>0</v>
      </c>
      <c r="G1112" s="2">
        <f t="shared" si="22"/>
        <v>167747.45136000001</v>
      </c>
      <c r="H1112" s="2">
        <f t="shared" si="23"/>
        <v>0.51000000000931323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433451.18</v>
      </c>
      <c r="D1113" s="1">
        <f>BILANCA!E135</f>
        <v>433458.33</v>
      </c>
      <c r="E1113" s="1">
        <v>0</v>
      </c>
      <c r="F1113" s="1">
        <v>0</v>
      </c>
      <c r="G1113" s="2">
        <f t="shared" si="22"/>
        <v>169047.8192</v>
      </c>
      <c r="H1113" s="2">
        <f t="shared" si="23"/>
        <v>0.51000000000931323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433451.18</v>
      </c>
      <c r="D1119" s="1">
        <f>BILANCA!E141</f>
        <v>433458.33</v>
      </c>
      <c r="E1119" s="1">
        <v>0</v>
      </c>
      <c r="F1119" s="1">
        <v>0</v>
      </c>
      <c r="G1119" s="2">
        <f t="shared" si="22"/>
        <v>176850.02624000004</v>
      </c>
      <c r="H1119" s="2">
        <f t="shared" si="23"/>
        <v>0.51000000000931323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23323886.359999999</v>
      </c>
      <c r="D1124" s="1">
        <f>BILANCA!E146</f>
        <v>25165754.359999999</v>
      </c>
      <c r="E1124" s="1">
        <v>0</v>
      </c>
      <c r="F1124" s="1">
        <v>0</v>
      </c>
      <c r="G1124" s="2">
        <f t="shared" si="22"/>
        <v>10385410.706279999</v>
      </c>
      <c r="H1124" s="2">
        <f t="shared" si="23"/>
        <v>0.7199999988079071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475797.97</v>
      </c>
      <c r="D1126" s="1">
        <f>BILANCA!E148</f>
        <v>283516.65999999997</v>
      </c>
      <c r="E1126" s="1">
        <v>0</v>
      </c>
      <c r="F1126" s="1">
        <v>0</v>
      </c>
      <c r="G1126" s="2">
        <f t="shared" si="22"/>
        <v>149124.87446999998</v>
      </c>
      <c r="H1126" s="2">
        <f t="shared" si="23"/>
        <v>0.37000000005355105</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16551996.01</v>
      </c>
      <c r="D1136" s="1">
        <f>BILANCA!E158</f>
        <v>18796382</v>
      </c>
      <c r="E1136" s="1">
        <v>0</v>
      </c>
      <c r="F1136" s="1">
        <v>0</v>
      </c>
      <c r="G1136" s="2">
        <f t="shared" si="22"/>
        <v>8284148.2815300003</v>
      </c>
      <c r="H1136" s="2">
        <f t="shared" si="23"/>
        <v>9.9999997764825821E-3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19256.560000000001</v>
      </c>
      <c r="D1138" s="1">
        <f>BILANCA!E160</f>
        <v>19255.93</v>
      </c>
      <c r="E1138" s="1">
        <v>0</v>
      </c>
      <c r="F1138" s="1">
        <v>0</v>
      </c>
      <c r="G1138" s="2">
        <f t="shared" si="22"/>
        <v>8954.1051000000007</v>
      </c>
      <c r="H1138" s="2">
        <f t="shared" si="23"/>
        <v>0.50999999999839929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6276835.8200000003</v>
      </c>
      <c r="D1139" s="1">
        <f>BILANCA!E161</f>
        <v>6066599.7699999996</v>
      </c>
      <c r="E1139" s="1">
        <v>0</v>
      </c>
      <c r="F1139" s="1">
        <v>0</v>
      </c>
      <c r="G1139" s="2">
        <f t="shared" si="22"/>
        <v>2871965.5161599996</v>
      </c>
      <c r="H1139" s="2">
        <f t="shared" si="23"/>
        <v>0.41000000014901161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18317858.030000001</v>
      </c>
      <c r="D1148" s="1">
        <f>BILANCA!E170</f>
        <v>18747561.379999999</v>
      </c>
      <c r="E1148" s="1">
        <v>0</v>
      </c>
      <c r="F1148" s="1">
        <v>0</v>
      </c>
      <c r="G1148" s="2">
        <f t="shared" si="22"/>
        <v>9209141.8303500004</v>
      </c>
      <c r="H1148" s="2">
        <f t="shared" si="23"/>
        <v>0.41000000014901161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18317858.030000001</v>
      </c>
      <c r="D1151" s="1">
        <f>BILANCA!E173</f>
        <v>18747561.379999999</v>
      </c>
      <c r="E1151" s="1">
        <v>0</v>
      </c>
      <c r="F1151" s="1">
        <v>0</v>
      </c>
      <c r="G1151" s="2">
        <f t="shared" si="22"/>
        <v>9376580.7727200016</v>
      </c>
      <c r="H1151" s="2">
        <f t="shared" si="23"/>
        <v>0.41000000014901161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110269848.47</v>
      </c>
      <c r="D1152" s="1">
        <f>BILANCA!E175</f>
        <v>113289468.50999999</v>
      </c>
      <c r="E1152" s="1">
        <v>0</v>
      </c>
      <c r="F1152" s="1">
        <v>0</v>
      </c>
      <c r="G1152" s="2">
        <f t="shared" si="22"/>
        <v>56927444.747810006</v>
      </c>
      <c r="H1152" s="2">
        <f t="shared" si="23"/>
        <v>0.96000000834465027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81232115.469999999</v>
      </c>
      <c r="D1153" s="1">
        <f>BILANCA!E176</f>
        <v>83578640.349999994</v>
      </c>
      <c r="E1153" s="1">
        <v>0</v>
      </c>
      <c r="F1153" s="1">
        <v>0</v>
      </c>
      <c r="G1153" s="2">
        <f t="shared" si="22"/>
        <v>42226197.348900005</v>
      </c>
      <c r="H1153" s="2">
        <f t="shared" si="23"/>
        <v>0.81999999284744263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81158711.459999993</v>
      </c>
      <c r="D1154" s="1">
        <f>BILANCA!E177</f>
        <v>83515673.219999999</v>
      </c>
      <c r="E1154" s="1">
        <v>0</v>
      </c>
      <c r="F1154" s="1">
        <v>0</v>
      </c>
      <c r="G1154" s="2">
        <f t="shared" si="22"/>
        <v>42440499.900900006</v>
      </c>
      <c r="H1154" s="2">
        <f t="shared" si="23"/>
        <v>0.67999999225139618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3127164.87</v>
      </c>
      <c r="D1155" s="1">
        <f>BILANCA!E178</f>
        <v>3686557.94</v>
      </c>
      <c r="E1155" s="1">
        <v>0</v>
      </c>
      <c r="F1155" s="1">
        <v>0</v>
      </c>
      <c r="G1155" s="2">
        <f t="shared" si="22"/>
        <v>1806048.2889999999</v>
      </c>
      <c r="H1155" s="2">
        <f t="shared" si="23"/>
        <v>0.18999999994412065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583067.69999999995</v>
      </c>
      <c r="D1156" s="1">
        <f>BILANCA!E179</f>
        <v>530949.57999999996</v>
      </c>
      <c r="E1156" s="1">
        <v>0</v>
      </c>
      <c r="F1156" s="1">
        <v>0</v>
      </c>
      <c r="G1156" s="2">
        <f t="shared" si="22"/>
        <v>284579.26677999995</v>
      </c>
      <c r="H1156" s="2">
        <f t="shared" si="23"/>
        <v>0.72000000008847564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2182.67</v>
      </c>
      <c r="D1157" s="1">
        <f>BILANCA!E180</f>
        <v>13804.58</v>
      </c>
      <c r="E1157" s="1">
        <v>0</v>
      </c>
      <c r="F1157" s="1">
        <v>0</v>
      </c>
      <c r="G1157" s="2">
        <f t="shared" si="22"/>
        <v>5183.7784200000006</v>
      </c>
      <c r="H1157" s="2">
        <f t="shared" si="23"/>
        <v>0.75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2182.67</v>
      </c>
      <c r="D1160" s="1">
        <f>BILANCA!E183</f>
        <v>13804.58</v>
      </c>
      <c r="E1160" s="1">
        <v>0</v>
      </c>
      <c r="F1160" s="1">
        <v>0</v>
      </c>
      <c r="G1160" s="2">
        <f t="shared" si="22"/>
        <v>5273.15391</v>
      </c>
      <c r="H1160" s="2">
        <f t="shared" si="23"/>
        <v>0.75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14855402.48</v>
      </c>
      <c r="D1163" s="1">
        <f>BILANCA!E186</f>
        <v>14822002.189999999</v>
      </c>
      <c r="E1163" s="1">
        <v>0</v>
      </c>
      <c r="F1163" s="1">
        <v>0</v>
      </c>
      <c r="G1163" s="2">
        <f t="shared" si="22"/>
        <v>8009893.2347999997</v>
      </c>
      <c r="H1163" s="2">
        <f t="shared" si="23"/>
        <v>0.66999999992549419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62590893.740000002</v>
      </c>
      <c r="D1165" s="1">
        <f>BILANCA!E188</f>
        <v>64462358.930000007</v>
      </c>
      <c r="E1165" s="1">
        <v>0</v>
      </c>
      <c r="F1165" s="1">
        <v>0</v>
      </c>
      <c r="G1165" s="2">
        <f t="shared" si="22"/>
        <v>34855841.3112</v>
      </c>
      <c r="H1165" s="2">
        <f t="shared" si="23"/>
        <v>0.32999999076128006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73404.009999999995</v>
      </c>
      <c r="D1166" s="1">
        <f>BILANCA!E189</f>
        <v>62967.13</v>
      </c>
      <c r="E1166" s="1">
        <v>0</v>
      </c>
      <c r="F1166" s="1">
        <v>0</v>
      </c>
      <c r="G1166" s="2">
        <f t="shared" si="22"/>
        <v>36478.903409999999</v>
      </c>
      <c r="H1166" s="2">
        <f t="shared" si="23"/>
        <v>0.13999999999214197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29037732.999999996</v>
      </c>
      <c r="D1214" s="1">
        <f>BILANCA!E237</f>
        <v>29710828.159999996</v>
      </c>
      <c r="E1214" s="1">
        <v>0</v>
      </c>
      <c r="F1214" s="1">
        <v>0</v>
      </c>
      <c r="G1214" s="2">
        <f t="shared" si="22"/>
        <v>20434118.932919998</v>
      </c>
      <c r="H1214" s="2">
        <f t="shared" si="23"/>
        <v>0.16000000014901161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23373632.509999998</v>
      </c>
      <c r="D1215" s="1">
        <f>BILANCA!E238</f>
        <v>24172910.829999998</v>
      </c>
      <c r="E1215" s="1">
        <v>0</v>
      </c>
      <c r="F1215" s="1">
        <v>0</v>
      </c>
      <c r="G1215" s="2">
        <f t="shared" si="22"/>
        <v>16638913.36744</v>
      </c>
      <c r="H1215" s="2">
        <f t="shared" si="23"/>
        <v>0.66000000387430191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23373632.509999998</v>
      </c>
      <c r="D1216" s="1">
        <f>BILANCA!E239</f>
        <v>24172910.829999998</v>
      </c>
      <c r="E1216" s="1">
        <v>0</v>
      </c>
      <c r="F1216" s="1">
        <v>0</v>
      </c>
      <c r="G1216" s="2">
        <f t="shared" si="22"/>
        <v>16710632.82161</v>
      </c>
      <c r="H1216" s="2">
        <f t="shared" si="23"/>
        <v>0.66000000387430191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22940181.329999998</v>
      </c>
      <c r="D1217" s="1">
        <f>BILANCA!E240</f>
        <v>23739452.5</v>
      </c>
      <c r="E1217" s="1">
        <v>0</v>
      </c>
      <c r="F1217" s="1">
        <v>0</v>
      </c>
      <c r="G1217" s="2">
        <f t="shared" si="22"/>
        <v>16478066.201220002</v>
      </c>
      <c r="H1217" s="2">
        <f t="shared" si="23"/>
        <v>0.82999999821186066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433451.18</v>
      </c>
      <c r="D1218" s="1">
        <f>BILANCA!E241</f>
        <v>433458.33</v>
      </c>
      <c r="E1218" s="1">
        <v>0</v>
      </c>
      <c r="F1218" s="1">
        <v>0</v>
      </c>
      <c r="G1218" s="2">
        <f t="shared" si="22"/>
        <v>305586.44239999994</v>
      </c>
      <c r="H1218" s="2">
        <f t="shared" si="23"/>
        <v>0.51000000000931323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5644843.9299999997</v>
      </c>
      <c r="D1222" s="1">
        <f>BILANCA!E245</f>
        <v>5518661.4000000004</v>
      </c>
      <c r="E1222" s="1">
        <v>0</v>
      </c>
      <c r="F1222" s="1">
        <v>0</v>
      </c>
      <c r="G1222" s="2">
        <f t="shared" si="22"/>
        <v>3987037.8484699996</v>
      </c>
      <c r="H1222" s="2">
        <f t="shared" si="23"/>
        <v>0.47000000067055225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5644843.9299999997</v>
      </c>
      <c r="D1223" s="1">
        <f>BILANCA!E246</f>
        <v>5518661.4000000004</v>
      </c>
      <c r="E1223" s="1">
        <v>0</v>
      </c>
      <c r="F1223" s="1">
        <v>0</v>
      </c>
      <c r="G1223" s="2">
        <f t="shared" si="22"/>
        <v>4003720.0152000003</v>
      </c>
      <c r="H1223" s="2">
        <f t="shared" si="23"/>
        <v>0.47000000067055225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5644843.9299999997</v>
      </c>
      <c r="D1224" s="1">
        <f>BILANCA!E247</f>
        <v>5518661.4000000004</v>
      </c>
      <c r="E1224" s="1">
        <v>0</v>
      </c>
      <c r="F1224" s="1">
        <v>0</v>
      </c>
      <c r="G1224" s="2">
        <f t="shared" si="22"/>
        <v>4020402.18193</v>
      </c>
      <c r="H1224" s="2">
        <f t="shared" si="23"/>
        <v>0.47000000067055225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19256.560000000001</v>
      </c>
      <c r="D1232" s="1">
        <f>BILANCA!E255</f>
        <v>19255.93</v>
      </c>
      <c r="E1232" s="1">
        <v>0</v>
      </c>
      <c r="F1232" s="1">
        <v>0</v>
      </c>
      <c r="G1232" s="2">
        <f t="shared" si="22"/>
        <v>14384.336579999999</v>
      </c>
      <c r="H1232" s="2">
        <f t="shared" si="23"/>
        <v>0.50999999999839929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664655719.35000002</v>
      </c>
      <c r="D1236" s="1">
        <f>BILANCA!E259</f>
        <v>744182416.95999992</v>
      </c>
      <c r="E1236" s="1">
        <v>0</v>
      </c>
      <c r="F1236" s="1">
        <v>0</v>
      </c>
      <c r="G1236" s="2">
        <f t="shared" si="22"/>
        <v>544714199.97730994</v>
      </c>
      <c r="H1236" s="2">
        <f t="shared" si="23"/>
        <v>0.3900001049041748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664655719.35000002</v>
      </c>
      <c r="D1237" s="1">
        <f>BILANCA!E260</f>
        <v>744182416.95999992</v>
      </c>
      <c r="E1237" s="1">
        <v>0</v>
      </c>
      <c r="F1237" s="1">
        <v>0</v>
      </c>
      <c r="G1237" s="2">
        <f t="shared" si="22"/>
        <v>546867220.53058004</v>
      </c>
      <c r="H1237" s="2">
        <f t="shared" si="23"/>
        <v>0.3900001049041748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10508052.130000001</v>
      </c>
      <c r="D1238" s="1">
        <f>BILANCA!E262</f>
        <v>10112160.880000001</v>
      </c>
      <c r="E1238" s="1">
        <v>0</v>
      </c>
      <c r="F1238" s="1">
        <v>0</v>
      </c>
      <c r="G1238" s="2">
        <f t="shared" si="22"/>
        <v>7836755.3419500012</v>
      </c>
      <c r="H1238" s="2">
        <f t="shared" si="23"/>
        <v>0.25</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139385.14000000001</v>
      </c>
      <c r="D1239" s="1">
        <f>BILANCA!E263</f>
        <v>84712.4</v>
      </c>
      <c r="E1239" s="1">
        <v>0</v>
      </c>
      <c r="F1239" s="1">
        <v>0</v>
      </c>
      <c r="G1239" s="2">
        <f t="shared" si="22"/>
        <v>79055.344639999996</v>
      </c>
      <c r="H1239" s="2">
        <f t="shared" si="23"/>
        <v>0.54000000000814907</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16551996.01</v>
      </c>
      <c r="D1240" s="1">
        <f>BILANCA!E264</f>
        <v>9736654.5999999996</v>
      </c>
      <c r="E1240" s="1">
        <v>0</v>
      </c>
      <c r="F1240" s="1">
        <v>0</v>
      </c>
      <c r="G1240" s="2">
        <f t="shared" si="22"/>
        <v>9258503.4389699996</v>
      </c>
      <c r="H1240" s="2">
        <f t="shared" si="23"/>
        <v>0.41000000014901161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6771890.3499999996</v>
      </c>
      <c r="D1241" s="1">
        <f>BILANCA!E265</f>
        <v>15429099.76</v>
      </c>
      <c r="E1241" s="1">
        <v>0</v>
      </c>
      <c r="F1241" s="1">
        <v>0</v>
      </c>
      <c r="G1241" s="2">
        <f t="shared" si="22"/>
        <v>9708563.1864599995</v>
      </c>
      <c r="H1241" s="2">
        <f t="shared" si="23"/>
        <v>0.58999999985098839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2869864.96</v>
      </c>
      <c r="D1244" s="1">
        <f>BILANCA!E268</f>
        <v>2262624.56</v>
      </c>
      <c r="E1244" s="1">
        <v>0</v>
      </c>
      <c r="F1244" s="1">
        <v>0</v>
      </c>
      <c r="G1244" s="2">
        <f t="shared" si="24"/>
        <v>1930124.7748800002</v>
      </c>
      <c r="H1244" s="2">
        <f t="shared" si="23"/>
        <v>0.47999999998137355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30389310.52</v>
      </c>
      <c r="D1247" s="1">
        <f>BILANCA!E271</f>
        <v>31400649.539999999</v>
      </c>
      <c r="E1247" s="1">
        <v>0</v>
      </c>
      <c r="F1247" s="1">
        <v>0</v>
      </c>
      <c r="G1247" s="2">
        <f t="shared" si="24"/>
        <v>24602320.9344</v>
      </c>
      <c r="H1247" s="2">
        <f t="shared" si="23"/>
        <v>0.94000000134110451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6276835.8200000003</v>
      </c>
      <c r="D1262" s="1">
        <f>BILANCA!E286</f>
        <v>6066599.7699999996</v>
      </c>
      <c r="E1262" s="1">
        <v>0</v>
      </c>
      <c r="F1262" s="1">
        <v>0</v>
      </c>
      <c r="G1262" s="2">
        <f t="shared" si="24"/>
        <v>5136399.8654399998</v>
      </c>
      <c r="H1262" s="2">
        <f t="shared" si="23"/>
        <v>0.41000000014901161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81158711.459999993</v>
      </c>
      <c r="D1264" s="1">
        <f>BILANCA!E288</f>
        <v>83515673.219999999</v>
      </c>
      <c r="E1264" s="1">
        <v>0</v>
      </c>
      <c r="F1264" s="1">
        <v>0</v>
      </c>
      <c r="G1264" s="2">
        <f t="shared" si="24"/>
        <v>69741406.269900009</v>
      </c>
      <c r="H1264" s="2">
        <f t="shared" si="23"/>
        <v>0.67999999225139618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73404.009999999995</v>
      </c>
      <c r="D1266" s="1">
        <f>BILANCA!E290</f>
        <v>62967.13</v>
      </c>
      <c r="E1266" s="1">
        <v>0</v>
      </c>
      <c r="F1266" s="1">
        <v>0</v>
      </c>
      <c r="G1266" s="2">
        <f t="shared" si="24"/>
        <v>56412.730409999989</v>
      </c>
      <c r="H1266" s="2">
        <f t="shared" si="23"/>
        <v>0.13999999999214197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308728.19</v>
      </c>
      <c r="D1273" s="1">
        <f>BILANCA!E297</f>
        <v>179236.33</v>
      </c>
      <c r="E1273" s="1">
        <v>0</v>
      </c>
      <c r="F1273" s="1">
        <v>0</v>
      </c>
      <c r="G1273" s="2">
        <f t="shared" si="24"/>
        <v>193488.24649999998</v>
      </c>
      <c r="H1273" s="2">
        <f t="shared" si="23"/>
        <v>0.51999999998952262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62282165.549999997</v>
      </c>
      <c r="D1278" s="1">
        <f>BILANCA!E302</f>
        <v>64283084.600000001</v>
      </c>
      <c r="E1278" s="1">
        <v>0</v>
      </c>
      <c r="F1278" s="1">
        <v>0</v>
      </c>
      <c r="G1278" s="2">
        <f t="shared" si="24"/>
        <v>56300258.751249999</v>
      </c>
      <c r="H1278" s="2">
        <f t="shared" si="23"/>
        <v>0.85000000149011612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38303513.539999999</v>
      </c>
      <c r="D1329" s="1">
        <f>'RAS-funkcijski'!E35</f>
        <v>46368838.859999999</v>
      </c>
      <c r="E1329" s="1">
        <v>0</v>
      </c>
      <c r="F1329" s="1">
        <v>0</v>
      </c>
      <c r="G1329" s="2">
        <f t="shared" si="24"/>
        <v>4062276.92906</v>
      </c>
      <c r="H1329" s="2">
        <f t="shared" si="23"/>
        <v>0.60000000149011612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38303513.539999999</v>
      </c>
      <c r="D1330" s="1">
        <f>'RAS-funkcijski'!E36</f>
        <v>46368838.859999999</v>
      </c>
      <c r="E1330" s="1">
        <v>0</v>
      </c>
      <c r="F1330" s="1">
        <v>0</v>
      </c>
      <c r="G1330" s="2">
        <f t="shared" si="24"/>
        <v>4193318.1203200002</v>
      </c>
      <c r="H1330" s="2">
        <f t="shared" si="23"/>
        <v>0.60000000149011612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38303513.539999999</v>
      </c>
      <c r="D1332" s="1">
        <f>'RAS-funkcijski'!E38</f>
        <v>46368838.859999999</v>
      </c>
      <c r="E1332" s="1">
        <v>0</v>
      </c>
      <c r="F1332" s="1">
        <v>0</v>
      </c>
      <c r="G1332" s="2">
        <f t="shared" si="24"/>
        <v>4455400.5028400002</v>
      </c>
      <c r="H1332" s="2">
        <f t="shared" si="23"/>
        <v>0.60000000149011612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299877232.44999999</v>
      </c>
      <c r="D1423" s="1">
        <f>'RAS-funkcijski'!E129</f>
        <v>314769237.06999999</v>
      </c>
      <c r="E1423" s="1">
        <v>0</v>
      </c>
      <c r="F1423" s="1">
        <v>0</v>
      </c>
      <c r="G1423" s="2">
        <f t="shared" si="24"/>
        <v>116176963.32374999</v>
      </c>
      <c r="H1423" s="2">
        <f t="shared" si="27"/>
        <v>0.51999998092651367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299877232.44999999</v>
      </c>
      <c r="D1430" s="1">
        <f>'RAS-funkcijski'!E136</f>
        <v>314769237.06999999</v>
      </c>
      <c r="E1430" s="1">
        <v>0</v>
      </c>
      <c r="F1430" s="1">
        <v>0</v>
      </c>
      <c r="G1430" s="2">
        <f t="shared" si="24"/>
        <v>122682873.26988</v>
      </c>
      <c r="H1430" s="2">
        <f t="shared" si="27"/>
        <v>0.51999998092651367</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338180745.99000001</v>
      </c>
      <c r="D1435" s="13">
        <f>'RAS-funkcijski'!E141</f>
        <v>361138075.93000001</v>
      </c>
      <c r="E1435" s="13">
        <v>0</v>
      </c>
      <c r="F1435" s="13">
        <v>0</v>
      </c>
      <c r="G1435" s="14">
        <f t="shared" si="24"/>
        <v>145282595.00545001</v>
      </c>
      <c r="H1435" s="14">
        <f t="shared" si="27"/>
        <v>7.9999983310699463E-2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155601.56</v>
      </c>
      <c r="D1436" s="6">
        <f>'P-VRIO'!E5</f>
        <v>3172674.71</v>
      </c>
      <c r="E1436" s="6">
        <v>0</v>
      </c>
      <c r="F1436" s="6">
        <v>0</v>
      </c>
      <c r="G1436" s="7">
        <f t="shared" si="24"/>
        <v>6500.9509800000005</v>
      </c>
      <c r="H1436" s="7">
        <f t="shared" si="27"/>
        <v>0.73000000003958121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155601.56</v>
      </c>
      <c r="D1437" s="1">
        <f>'P-VRIO'!E6</f>
        <v>0</v>
      </c>
      <c r="E1437" s="1">
        <v>0</v>
      </c>
      <c r="F1437" s="1">
        <v>0</v>
      </c>
      <c r="G1437" s="2">
        <f t="shared" si="24"/>
        <v>311.20312000000001</v>
      </c>
      <c r="H1437" s="2">
        <f t="shared" si="27"/>
        <v>0.44000000000232831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155601.56</v>
      </c>
      <c r="D1438" s="1">
        <f>'P-VRIO'!E7</f>
        <v>0</v>
      </c>
      <c r="E1438" s="1">
        <v>0</v>
      </c>
      <c r="F1438" s="1">
        <v>0</v>
      </c>
      <c r="G1438" s="2">
        <f t="shared" si="24"/>
        <v>466.80468000000002</v>
      </c>
      <c r="H1438" s="2">
        <f t="shared" si="27"/>
        <v>0.44000000000232831</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155601.56</v>
      </c>
      <c r="D1440" s="1">
        <f>'P-VRIO'!E9</f>
        <v>0</v>
      </c>
      <c r="E1440" s="1">
        <v>0</v>
      </c>
      <c r="F1440" s="1">
        <v>0</v>
      </c>
      <c r="G1440" s="2">
        <f t="shared" si="24"/>
        <v>778.00779999999997</v>
      </c>
      <c r="H1440" s="2">
        <f t="shared" si="27"/>
        <v>0.44000000000232831</v>
      </c>
      <c r="I1440" s="10">
        <f t="shared" si="28"/>
        <v>342.32343200181145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3172674.71</v>
      </c>
      <c r="E1453" s="1">
        <v>0</v>
      </c>
      <c r="F1453" s="1">
        <v>0</v>
      </c>
      <c r="G1453" s="2">
        <f t="shared" si="24"/>
        <v>114216.28955999999</v>
      </c>
      <c r="H1453" s="2">
        <f t="shared" si="27"/>
        <v>0.2900000000372529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344430.63</v>
      </c>
      <c r="E1454" s="1">
        <v>0</v>
      </c>
      <c r="F1454" s="1">
        <v>0</v>
      </c>
      <c r="G1454" s="2">
        <f t="shared" si="24"/>
        <v>13088.363939999999</v>
      </c>
      <c r="H1454" s="2">
        <f t="shared" si="27"/>
        <v>0.36999999999534339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178378.18</v>
      </c>
      <c r="E1456" s="1">
        <v>0</v>
      </c>
      <c r="F1456" s="1">
        <v>0</v>
      </c>
      <c r="G1456" s="2">
        <f t="shared" si="24"/>
        <v>7491.8835600000002</v>
      </c>
      <c r="H1456" s="2">
        <f t="shared" si="27"/>
        <v>0.17999999999301508</v>
      </c>
      <c r="I1456" s="10">
        <f t="shared" si="30"/>
        <v>1348.5390407476698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166052.45000000001</v>
      </c>
      <c r="E1458" s="1">
        <v>0</v>
      </c>
      <c r="F1458" s="1">
        <v>0</v>
      </c>
      <c r="G1458" s="2">
        <f t="shared" si="24"/>
        <v>7638.4127000000008</v>
      </c>
      <c r="H1458" s="2">
        <f t="shared" si="27"/>
        <v>0.45000000001164153</v>
      </c>
      <c r="I1458" s="10">
        <f t="shared" si="30"/>
        <v>3437.2857150889231</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2828244.08</v>
      </c>
      <c r="E1461" s="1">
        <v>0</v>
      </c>
      <c r="F1461" s="1">
        <v>0</v>
      </c>
      <c r="G1461" s="2">
        <f t="shared" si="24"/>
        <v>147068.69216000001</v>
      </c>
      <c r="H1461" s="2">
        <f t="shared" si="27"/>
        <v>8.0000000074505806E-2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447187.29</v>
      </c>
      <c r="E1464" s="1">
        <v>0</v>
      </c>
      <c r="F1464" s="1">
        <v>0</v>
      </c>
      <c r="G1464" s="2">
        <f t="shared" si="24"/>
        <v>25936.862819999998</v>
      </c>
      <c r="H1464" s="2">
        <f t="shared" si="27"/>
        <v>0.28999999997904524</v>
      </c>
      <c r="I1464" s="10">
        <f t="shared" si="31"/>
        <v>7521.6902172564987</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2381056.79</v>
      </c>
      <c r="E1467" s="1">
        <v>0</v>
      </c>
      <c r="F1467" s="1">
        <v>0</v>
      </c>
      <c r="G1467" s="2">
        <f t="shared" si="24"/>
        <v>152387.63456000001</v>
      </c>
      <c r="H1467" s="2">
        <f t="shared" si="27"/>
        <v>0.2099999999627471</v>
      </c>
      <c r="I1467" s="10">
        <f t="shared" si="31"/>
        <v>32001.403251923119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81232115.469999999</v>
      </c>
      <c r="D1480" s="6"/>
      <c r="E1480" s="6">
        <v>0</v>
      </c>
      <c r="F1480" s="6">
        <v>0</v>
      </c>
      <c r="G1480" s="7">
        <f t="shared" ref="G1480:G1580" si="34">B1480/1000*C1480</f>
        <v>81232.115470000004</v>
      </c>
      <c r="H1480" s="7">
        <f t="shared" ref="H1480:H1580" si="35">ABS(C1480-ROUND(C1480,0))</f>
        <v>0.4699999988079071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358705561.94000006</v>
      </c>
      <c r="D1481" s="1">
        <v>0</v>
      </c>
      <c r="E1481" s="1">
        <v>0</v>
      </c>
      <c r="F1481" s="1">
        <v>0</v>
      </c>
      <c r="G1481" s="2">
        <f t="shared" si="34"/>
        <v>717411.12388000009</v>
      </c>
      <c r="H1481" s="2">
        <f t="shared" si="35"/>
        <v>5.9999942779541016E-2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277113.5</v>
      </c>
      <c r="D1482" s="1">
        <v>0</v>
      </c>
      <c r="E1482" s="1">
        <v>0</v>
      </c>
      <c r="F1482" s="1">
        <v>0</v>
      </c>
      <c r="G1482" s="2">
        <f t="shared" si="34"/>
        <v>831.34050000000002</v>
      </c>
      <c r="H1482" s="2">
        <f t="shared" si="35"/>
        <v>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355931667.96000004</v>
      </c>
      <c r="D1483" s="1">
        <v>0</v>
      </c>
      <c r="E1483" s="1">
        <v>0</v>
      </c>
      <c r="F1483" s="1">
        <v>0</v>
      </c>
      <c r="G1483" s="2">
        <f t="shared" si="34"/>
        <v>1423726.6718400002</v>
      </c>
      <c r="H1483" s="2">
        <f t="shared" si="35"/>
        <v>3.9999961853027344E-2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44928992.640000001</v>
      </c>
      <c r="D1484" s="1">
        <v>0</v>
      </c>
      <c r="E1484" s="1">
        <v>0</v>
      </c>
      <c r="F1484" s="1">
        <v>0</v>
      </c>
      <c r="G1484" s="2">
        <f t="shared" si="34"/>
        <v>224644.9632</v>
      </c>
      <c r="H1484" s="2">
        <f t="shared" si="35"/>
        <v>0.35999999940395355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10450587.42</v>
      </c>
      <c r="D1485" s="1">
        <v>0</v>
      </c>
      <c r="E1485" s="1">
        <v>0</v>
      </c>
      <c r="F1485" s="1">
        <v>0</v>
      </c>
      <c r="G1485" s="2">
        <f t="shared" si="34"/>
        <v>62703.524519999999</v>
      </c>
      <c r="H1485" s="2">
        <f t="shared" si="35"/>
        <v>0.41999999992549419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187603.91</v>
      </c>
      <c r="D1486" s="1">
        <v>0</v>
      </c>
      <c r="E1486" s="1">
        <v>0</v>
      </c>
      <c r="F1486" s="1">
        <v>0</v>
      </c>
      <c r="G1486" s="2">
        <f t="shared" si="34"/>
        <v>1313.2273700000001</v>
      </c>
      <c r="H1486" s="2">
        <f t="shared" si="35"/>
        <v>8.999999999650754E-2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118651775.40000001</v>
      </c>
      <c r="D1487" s="1">
        <v>0</v>
      </c>
      <c r="E1487" s="1">
        <v>0</v>
      </c>
      <c r="F1487" s="1">
        <v>0</v>
      </c>
      <c r="G1487" s="2">
        <f t="shared" si="34"/>
        <v>949214.20320000011</v>
      </c>
      <c r="H1487" s="2">
        <f t="shared" si="35"/>
        <v>0.40000000596046448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162014621.59999999</v>
      </c>
      <c r="D1489" s="1">
        <v>0</v>
      </c>
      <c r="E1489" s="1">
        <v>0</v>
      </c>
      <c r="F1489" s="1">
        <v>0</v>
      </c>
      <c r="G1489" s="2">
        <f t="shared" si="34"/>
        <v>1620146.216</v>
      </c>
      <c r="H1489" s="2">
        <f t="shared" si="35"/>
        <v>0.40000000596046448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19698086.989999998</v>
      </c>
      <c r="D1491" s="1">
        <v>0</v>
      </c>
      <c r="E1491" s="1">
        <v>0</v>
      </c>
      <c r="F1491" s="1">
        <v>0</v>
      </c>
      <c r="G1491" s="2">
        <f t="shared" si="34"/>
        <v>236377.04387999998</v>
      </c>
      <c r="H1491" s="2">
        <f t="shared" si="35"/>
        <v>1.0000001639127731E-2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2496780.48</v>
      </c>
      <c r="D1492" s="1">
        <v>0</v>
      </c>
      <c r="E1492" s="1">
        <v>0</v>
      </c>
      <c r="F1492" s="1">
        <v>0</v>
      </c>
      <c r="G1492" s="2">
        <f t="shared" si="34"/>
        <v>32458.146239999998</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356359037.06</v>
      </c>
      <c r="D1499" s="1">
        <v>0</v>
      </c>
      <c r="E1499" s="1">
        <v>0</v>
      </c>
      <c r="F1499" s="1">
        <v>0</v>
      </c>
      <c r="G1499" s="2">
        <f t="shared" si="34"/>
        <v>7127180.7412</v>
      </c>
      <c r="H1499" s="2">
        <f t="shared" si="35"/>
        <v>6.0000002384185791E-2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353851819.69999999</v>
      </c>
      <c r="D1501" s="1">
        <v>0</v>
      </c>
      <c r="E1501" s="1">
        <v>0</v>
      </c>
      <c r="F1501" s="1">
        <v>0</v>
      </c>
      <c r="G1501" s="2">
        <f t="shared" si="34"/>
        <v>7784740.0333999991</v>
      </c>
      <c r="H1501" s="2">
        <f t="shared" si="35"/>
        <v>0.30000001192092896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44646713.07</v>
      </c>
      <c r="D1502" s="1">
        <v>0</v>
      </c>
      <c r="E1502" s="1">
        <v>0</v>
      </c>
      <c r="F1502" s="1">
        <v>0</v>
      </c>
      <c r="G1502" s="2">
        <f t="shared" si="34"/>
        <v>1026874.40061</v>
      </c>
      <c r="H1502" s="2">
        <f t="shared" si="35"/>
        <v>7.0000000298023224E-2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10502705.539999999</v>
      </c>
      <c r="D1503" s="1">
        <v>0</v>
      </c>
      <c r="E1503" s="1">
        <v>0</v>
      </c>
      <c r="F1503" s="1">
        <v>0</v>
      </c>
      <c r="G1503" s="2">
        <f t="shared" si="34"/>
        <v>252064.93295999998</v>
      </c>
      <c r="H1503" s="2">
        <f t="shared" si="35"/>
        <v>0.46000000089406967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175982</v>
      </c>
      <c r="D1504" s="1">
        <v>0</v>
      </c>
      <c r="E1504" s="1">
        <v>0</v>
      </c>
      <c r="F1504" s="1">
        <v>0</v>
      </c>
      <c r="G1504" s="2">
        <f t="shared" si="34"/>
        <v>4399.55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118651775.40000001</v>
      </c>
      <c r="D1505" s="1">
        <v>0</v>
      </c>
      <c r="E1505" s="1">
        <v>0</v>
      </c>
      <c r="F1505" s="1">
        <v>0</v>
      </c>
      <c r="G1505" s="2">
        <f t="shared" si="34"/>
        <v>3084946.1603999999</v>
      </c>
      <c r="H1505" s="2">
        <f t="shared" si="35"/>
        <v>0.40000000596046448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162048021.88999999</v>
      </c>
      <c r="D1507" s="1">
        <v>0</v>
      </c>
      <c r="E1507" s="1">
        <v>0</v>
      </c>
      <c r="F1507" s="1">
        <v>0</v>
      </c>
      <c r="G1507" s="2">
        <f t="shared" si="34"/>
        <v>4537344.6129199993</v>
      </c>
      <c r="H1507" s="2">
        <f t="shared" si="35"/>
        <v>0.11000001430511475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17826621.800000001</v>
      </c>
      <c r="D1509" s="1">
        <v>0</v>
      </c>
      <c r="E1509" s="1">
        <v>0</v>
      </c>
      <c r="F1509" s="1">
        <v>0</v>
      </c>
      <c r="G1509" s="2">
        <f t="shared" si="34"/>
        <v>534798.65399999998</v>
      </c>
      <c r="H1509" s="2">
        <f t="shared" si="35"/>
        <v>0.19999999925494194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2507217.36</v>
      </c>
      <c r="D1510" s="1">
        <v>0</v>
      </c>
      <c r="E1510" s="1">
        <v>0</v>
      </c>
      <c r="F1510" s="1">
        <v>0</v>
      </c>
      <c r="G1510" s="2">
        <f t="shared" si="34"/>
        <v>77723.738159999994</v>
      </c>
      <c r="H1510" s="2">
        <f t="shared" si="35"/>
        <v>0.35999999986961484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83578640.350000083</v>
      </c>
      <c r="D1517" s="1">
        <v>0</v>
      </c>
      <c r="E1517" s="1">
        <v>0</v>
      </c>
      <c r="F1517" s="1">
        <v>0</v>
      </c>
      <c r="G1517" s="2">
        <f t="shared" si="34"/>
        <v>3175988.3333000033</v>
      </c>
      <c r="H1517" s="2">
        <f t="shared" si="35"/>
        <v>0.35000008344650269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83578640.349999994</v>
      </c>
      <c r="D1576" s="1">
        <v>0</v>
      </c>
      <c r="E1576" s="1">
        <v>0</v>
      </c>
      <c r="F1576" s="1">
        <v>0</v>
      </c>
      <c r="G1576" s="2">
        <f t="shared" si="34"/>
        <v>8107128.1139499992</v>
      </c>
      <c r="H1576" s="2">
        <f t="shared" si="35"/>
        <v>0.34999999403953552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83515673.219999999</v>
      </c>
      <c r="D1578" s="1">
        <v>0</v>
      </c>
      <c r="E1578" s="1">
        <v>0</v>
      </c>
      <c r="F1578" s="1">
        <v>0</v>
      </c>
      <c r="G1578" s="2">
        <f t="shared" si="34"/>
        <v>8268051.6487800004</v>
      </c>
      <c r="H1578" s="2">
        <f t="shared" si="35"/>
        <v>0.2199999988079071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62967.13</v>
      </c>
      <c r="D1579" s="1">
        <v>0</v>
      </c>
      <c r="E1579" s="1">
        <v>0</v>
      </c>
      <c r="F1579" s="1">
        <v>0</v>
      </c>
      <c r="G1579" s="2">
        <f t="shared" si="34"/>
        <v>6296.7129999999997</v>
      </c>
      <c r="H1579" s="2">
        <f t="shared" si="35"/>
        <v>0.12999999999738066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25843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338230626.05000001</v>
      </c>
      <c r="I16" s="170">
        <f>'PR-RAS'!E6</f>
        <v>360996142.74000001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335772063.10000002</v>
      </c>
      <c r="I17" s="170">
        <f>'PR-RAS'!E151</f>
        <v>358646035.45000005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5644843.9300000025</v>
      </c>
      <c r="I18" s="170">
        <f>'PR-RAS'!E645</f>
        <v>5518661.3999999426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22940181.330000006</v>
      </c>
      <c r="I20" s="173">
        <f>BILANCA!E7</f>
        <v>23739452.5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87329667.139999986</v>
      </c>
      <c r="I21" s="175">
        <f>BILANCA!E68</f>
        <v>89550016.00999999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81232115.469999999</v>
      </c>
      <c r="I22" s="175">
        <f>BILANCA!E176</f>
        <v>83578640.349999994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29037732.999999996</v>
      </c>
      <c r="I23" s="177">
        <f>BILANCA!E237</f>
        <v>29710828.159999996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38303513.539999999</v>
      </c>
      <c r="I25" s="175">
        <f>'RAS-funkcijski'!E35</f>
        <v>46368838.859999999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338180745.99000001</v>
      </c>
      <c r="I28" s="179">
        <f>'RAS-funkcijski'!E141</f>
        <v>361138075.93000001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155601.56</v>
      </c>
      <c r="I29" s="173">
        <f>'P-VRIO'!E5</f>
        <v>3172674.71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3172674.71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81232115.469999999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83578640.350000083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83578640.349999994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0" zoomScaleNormal="100" workbookViewId="0">
      <selection activeCell="A77" sqref="A77:XFD7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338230626.05000001</v>
      </c>
      <c r="E6" s="51">
        <f>E7+E44+E50+E82+E106+E124+E133+E139</f>
        <v>360996142.74000001</v>
      </c>
      <c r="F6" s="52">
        <f t="shared" ref="F6:F131" si="0">IF(D6&lt;&gt;0,IF(E6/D6&gt;=100,"&gt;&gt;100",E6/D6*100),"-")</f>
        <v>106.73076739261175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112602849.96000001</v>
      </c>
      <c r="E50" s="51">
        <f>E51+E54+E59+E62+E65+E68+E71+E74+E77</f>
        <v>132395742.67999999</v>
      </c>
      <c r="F50" s="52">
        <f t="shared" si="0"/>
        <v>117.57761257999333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112601163.67</v>
      </c>
      <c r="E54" s="51">
        <f t="shared" si="11"/>
        <v>132392875.42999999</v>
      </c>
      <c r="F54" s="52">
        <f t="shared" si="0"/>
        <v>117.57682701930463</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111071596.73</v>
      </c>
      <c r="E57" s="242">
        <f>12810410.38+118072085.31</f>
        <v>130882495.69</v>
      </c>
      <c r="F57" s="52">
        <f t="shared" si="0"/>
        <v>117.83615212461346</v>
      </c>
    </row>
    <row r="58" spans="1:6" ht="12.75" customHeight="1" x14ac:dyDescent="0.2">
      <c r="A58" s="53">
        <v>6324</v>
      </c>
      <c r="B58" s="86" t="s">
        <v>162</v>
      </c>
      <c r="C58" s="50" t="s">
        <v>163</v>
      </c>
      <c r="D58" s="242">
        <v>1529566.94</v>
      </c>
      <c r="E58" s="242">
        <v>1510379.74</v>
      </c>
      <c r="F58" s="52">
        <f t="shared" si="0"/>
        <v>98.745579582152843</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1686.29</v>
      </c>
      <c r="E77" s="51">
        <f t="shared" si="18"/>
        <v>2867.25</v>
      </c>
      <c r="F77" s="52">
        <f t="shared" si="0"/>
        <v>170.0330310919237</v>
      </c>
    </row>
    <row r="78" spans="1:6" ht="12.75" customHeight="1" x14ac:dyDescent="0.2">
      <c r="A78" s="53">
        <v>6391</v>
      </c>
      <c r="B78" s="85" t="s">
        <v>202</v>
      </c>
      <c r="C78" s="50" t="s">
        <v>203</v>
      </c>
      <c r="D78" s="242">
        <v>218</v>
      </c>
      <c r="E78" s="242"/>
      <c r="F78" s="52">
        <f t="shared" si="0"/>
        <v>0</v>
      </c>
    </row>
    <row r="79" spans="1:6" ht="12.75" customHeight="1" x14ac:dyDescent="0.2">
      <c r="A79" s="53">
        <v>6392</v>
      </c>
      <c r="B79" s="85" t="s">
        <v>204</v>
      </c>
      <c r="C79" s="50" t="s">
        <v>205</v>
      </c>
      <c r="D79" s="242">
        <v>1468.29</v>
      </c>
      <c r="E79" s="242">
        <v>2867.25</v>
      </c>
      <c r="F79" s="52">
        <f t="shared" si="0"/>
        <v>195.27818074086184</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17408.71</v>
      </c>
      <c r="E124" s="51">
        <f t="shared" si="27"/>
        <v>61766.64</v>
      </c>
      <c r="F124" s="52">
        <f t="shared" si="0"/>
        <v>354.8030842032523</v>
      </c>
    </row>
    <row r="125" spans="1:6" ht="12.75" customHeight="1" x14ac:dyDescent="0.2">
      <c r="A125" s="53">
        <v>661</v>
      </c>
      <c r="B125" s="86" t="s">
        <v>296</v>
      </c>
      <c r="C125" s="50" t="s">
        <v>297</v>
      </c>
      <c r="D125" s="51">
        <f t="shared" ref="D125:E125" si="28">SUM(D126:D127)</f>
        <v>17408.71</v>
      </c>
      <c r="E125" s="51">
        <f t="shared" si="28"/>
        <v>61766.64</v>
      </c>
      <c r="F125" s="52">
        <f t="shared" si="0"/>
        <v>354.8030842032523</v>
      </c>
    </row>
    <row r="126" spans="1:6" ht="12.75" customHeight="1" x14ac:dyDescent="0.2">
      <c r="A126" s="53">
        <v>6614</v>
      </c>
      <c r="B126" s="86" t="s">
        <v>298</v>
      </c>
      <c r="C126" s="50" t="s">
        <v>299</v>
      </c>
      <c r="D126" s="242">
        <v>225.29</v>
      </c>
      <c r="E126" s="242">
        <v>147.15</v>
      </c>
      <c r="F126" s="52">
        <f t="shared" si="0"/>
        <v>65.315815171556665</v>
      </c>
    </row>
    <row r="127" spans="1:6" ht="12.75" customHeight="1" x14ac:dyDescent="0.2">
      <c r="A127" s="53">
        <v>6615</v>
      </c>
      <c r="B127" s="86" t="s">
        <v>300</v>
      </c>
      <c r="C127" s="50" t="s">
        <v>301</v>
      </c>
      <c r="D127" s="242">
        <v>17183.419999999998</v>
      </c>
      <c r="E127" s="242">
        <v>61619.49</v>
      </c>
      <c r="F127" s="52">
        <f t="shared" si="0"/>
        <v>358.59852113258017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225610367.38</v>
      </c>
      <c r="E133" s="51">
        <f t="shared" si="30"/>
        <v>228538633.42000002</v>
      </c>
      <c r="F133" s="52">
        <f t="shared" ref="F133:F223" si="31">IF(D133&lt;&gt;0,IF(E133/D133&gt;=100,"&gt;&gt;100",E133/D133*100),"-")</f>
        <v>101.29793061994702</v>
      </c>
    </row>
    <row r="134" spans="1:6" ht="24" x14ac:dyDescent="0.2">
      <c r="A134" s="53">
        <v>671</v>
      </c>
      <c r="B134" s="232" t="s">
        <v>314</v>
      </c>
      <c r="C134" s="50" t="s">
        <v>315</v>
      </c>
      <c r="D134" s="51">
        <f t="shared" ref="D134:E134" si="32">SUM(D135:D137)</f>
        <v>225610367.38</v>
      </c>
      <c r="E134" s="51">
        <f t="shared" si="32"/>
        <v>228538633.42000002</v>
      </c>
      <c r="F134" s="52">
        <f t="shared" si="31"/>
        <v>101.29793061994702</v>
      </c>
    </row>
    <row r="135" spans="1:6" ht="12.75" customHeight="1" x14ac:dyDescent="0.2">
      <c r="A135" s="53">
        <v>6711</v>
      </c>
      <c r="B135" s="85" t="s">
        <v>316</v>
      </c>
      <c r="C135" s="50" t="s">
        <v>317</v>
      </c>
      <c r="D135" s="242">
        <v>224777926.06999999</v>
      </c>
      <c r="E135" s="242">
        <f>190171225.33+37373437.72</f>
        <v>227544663.05000001</v>
      </c>
      <c r="F135" s="52">
        <f t="shared" si="31"/>
        <v>101.23087574851029</v>
      </c>
    </row>
    <row r="136" spans="1:6" ht="24" x14ac:dyDescent="0.2">
      <c r="A136" s="53">
        <v>6712</v>
      </c>
      <c r="B136" s="232" t="s">
        <v>318</v>
      </c>
      <c r="C136" s="50" t="s">
        <v>319</v>
      </c>
      <c r="D136" s="242">
        <v>832441.31</v>
      </c>
      <c r="E136" s="242">
        <v>993970.37</v>
      </c>
      <c r="F136" s="52">
        <f t="shared" si="31"/>
        <v>119.40425806114787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335772063.10000002</v>
      </c>
      <c r="E151" s="51">
        <f t="shared" si="35"/>
        <v>358646035.45000005</v>
      </c>
      <c r="F151" s="52">
        <f t="shared" si="31"/>
        <v>106.81235125365021</v>
      </c>
    </row>
    <row r="152" spans="1:6" ht="12.75" customHeight="1" x14ac:dyDescent="0.2">
      <c r="A152" s="53">
        <v>31</v>
      </c>
      <c r="B152" s="85" t="s">
        <v>349</v>
      </c>
      <c r="C152" s="50" t="s">
        <v>350</v>
      </c>
      <c r="D152" s="51">
        <f t="shared" ref="D152:E152" si="36">D153+D158+D159</f>
        <v>36112376.530000001</v>
      </c>
      <c r="E152" s="51">
        <f t="shared" si="36"/>
        <v>44369599.57</v>
      </c>
      <c r="F152" s="52">
        <f t="shared" si="31"/>
        <v>122.86535485456183</v>
      </c>
    </row>
    <row r="153" spans="1:6" ht="12.75" customHeight="1" x14ac:dyDescent="0.2">
      <c r="A153" s="53">
        <v>311</v>
      </c>
      <c r="B153" s="85" t="s">
        <v>351</v>
      </c>
      <c r="C153" s="50" t="s">
        <v>352</v>
      </c>
      <c r="D153" s="51">
        <f t="shared" ref="D153:E153" si="37">SUM(D154:D157)</f>
        <v>30097291.330000002</v>
      </c>
      <c r="E153" s="51">
        <f t="shared" si="37"/>
        <v>37098832.210000001</v>
      </c>
      <c r="F153" s="52">
        <f t="shared" si="31"/>
        <v>123.26302657349464</v>
      </c>
    </row>
    <row r="154" spans="1:6" ht="12.75" customHeight="1" x14ac:dyDescent="0.2">
      <c r="A154" s="53">
        <v>3111</v>
      </c>
      <c r="B154" s="85" t="s">
        <v>353</v>
      </c>
      <c r="C154" s="50" t="s">
        <v>354</v>
      </c>
      <c r="D154" s="242">
        <v>30024916.280000001</v>
      </c>
      <c r="E154" s="242">
        <v>37087363.210000001</v>
      </c>
      <c r="F154" s="52">
        <f t="shared" si="31"/>
        <v>123.52195378044864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72375.05</v>
      </c>
      <c r="E156" s="242">
        <v>11469</v>
      </c>
      <c r="F156" s="52">
        <f t="shared" si="31"/>
        <v>15.846621176772935</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1399290.5</v>
      </c>
      <c r="E158" s="242">
        <v>1620131.6</v>
      </c>
      <c r="F158" s="52">
        <f t="shared" si="31"/>
        <v>115.78236256159819</v>
      </c>
    </row>
    <row r="159" spans="1:6" ht="12.75" customHeight="1" x14ac:dyDescent="0.2">
      <c r="A159" s="53">
        <v>313</v>
      </c>
      <c r="B159" s="85" t="s">
        <v>363</v>
      </c>
      <c r="C159" s="50" t="s">
        <v>364</v>
      </c>
      <c r="D159" s="51">
        <f t="shared" ref="D159:E159" si="38">SUM(D160:D162)</f>
        <v>4615794.7</v>
      </c>
      <c r="E159" s="51">
        <f t="shared" si="38"/>
        <v>5650635.7599999998</v>
      </c>
      <c r="F159" s="52">
        <f t="shared" si="31"/>
        <v>122.41956428434739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4612177.3600000003</v>
      </c>
      <c r="E161" s="242">
        <v>5650568.9900000002</v>
      </c>
      <c r="F161" s="52">
        <f t="shared" si="31"/>
        <v>122.51413050603065</v>
      </c>
    </row>
    <row r="162" spans="1:6" ht="12.75" customHeight="1" x14ac:dyDescent="0.2">
      <c r="A162" s="53">
        <v>3133</v>
      </c>
      <c r="B162" s="85" t="s">
        <v>368</v>
      </c>
      <c r="C162" s="50" t="s">
        <v>369</v>
      </c>
      <c r="D162" s="242">
        <v>3617.34</v>
      </c>
      <c r="E162" s="242">
        <v>66.77</v>
      </c>
      <c r="F162" s="52">
        <f t="shared" si="31"/>
        <v>1.8458314673212912</v>
      </c>
    </row>
    <row r="163" spans="1:6" ht="12.75" customHeight="1" x14ac:dyDescent="0.2">
      <c r="A163" s="53">
        <v>32</v>
      </c>
      <c r="B163" s="85" t="s">
        <v>370</v>
      </c>
      <c r="C163" s="50" t="s">
        <v>371</v>
      </c>
      <c r="D163" s="51">
        <f t="shared" ref="D163:E163" si="39">D164+D169+D177+D187+D188</f>
        <v>11262174.6</v>
      </c>
      <c r="E163" s="51">
        <f t="shared" si="39"/>
        <v>10503111.070000002</v>
      </c>
      <c r="F163" s="52">
        <f t="shared" si="31"/>
        <v>93.260062492726775</v>
      </c>
    </row>
    <row r="164" spans="1:6" ht="12.75" customHeight="1" x14ac:dyDescent="0.2">
      <c r="A164" s="53">
        <v>321</v>
      </c>
      <c r="B164" s="85" t="s">
        <v>372</v>
      </c>
      <c r="C164" s="50" t="s">
        <v>373</v>
      </c>
      <c r="D164" s="51">
        <f t="shared" ref="D164:E164" si="40">SUM(D165:D168)</f>
        <v>948614.24999999988</v>
      </c>
      <c r="E164" s="51">
        <f t="shared" si="40"/>
        <v>926799.47000000009</v>
      </c>
      <c r="F164" s="52">
        <f t="shared" si="31"/>
        <v>97.700352909520404</v>
      </c>
    </row>
    <row r="165" spans="1:6" ht="12.75" customHeight="1" x14ac:dyDescent="0.2">
      <c r="A165" s="53">
        <v>3211</v>
      </c>
      <c r="B165" s="85" t="s">
        <v>374</v>
      </c>
      <c r="C165" s="50" t="s">
        <v>375</v>
      </c>
      <c r="D165" s="242">
        <v>176251.47</v>
      </c>
      <c r="E165" s="242">
        <v>138948.92000000001</v>
      </c>
      <c r="F165" s="52">
        <f t="shared" si="31"/>
        <v>78.83560914413934</v>
      </c>
    </row>
    <row r="166" spans="1:6" ht="12.75" customHeight="1" x14ac:dyDescent="0.2">
      <c r="A166" s="53">
        <v>3212</v>
      </c>
      <c r="B166" s="85" t="s">
        <v>376</v>
      </c>
      <c r="C166" s="50" t="s">
        <v>377</v>
      </c>
      <c r="D166" s="242">
        <v>709850.88</v>
      </c>
      <c r="E166" s="242">
        <v>742640.91</v>
      </c>
      <c r="F166" s="52">
        <f t="shared" si="31"/>
        <v>104.61928426432323</v>
      </c>
    </row>
    <row r="167" spans="1:6" ht="12.75" customHeight="1" x14ac:dyDescent="0.2">
      <c r="A167" s="53">
        <v>3213</v>
      </c>
      <c r="B167" s="85" t="s">
        <v>378</v>
      </c>
      <c r="C167" s="50" t="s">
        <v>379</v>
      </c>
      <c r="D167" s="242">
        <v>62468.57</v>
      </c>
      <c r="E167" s="242">
        <v>45209.64</v>
      </c>
      <c r="F167" s="52">
        <f t="shared" si="31"/>
        <v>72.371818340006826</v>
      </c>
    </row>
    <row r="168" spans="1:6" ht="12.75" customHeight="1" x14ac:dyDescent="0.2">
      <c r="A168" s="53">
        <v>3214</v>
      </c>
      <c r="B168" s="85" t="s">
        <v>380</v>
      </c>
      <c r="C168" s="50" t="s">
        <v>381</v>
      </c>
      <c r="D168" s="242">
        <v>43.33</v>
      </c>
      <c r="E168" s="242">
        <v>0</v>
      </c>
      <c r="F168" s="52">
        <f t="shared" si="31"/>
        <v>0</v>
      </c>
    </row>
    <row r="169" spans="1:6" ht="12.75" customHeight="1" x14ac:dyDescent="0.2">
      <c r="A169" s="53">
        <v>322</v>
      </c>
      <c r="B169" s="85" t="s">
        <v>382</v>
      </c>
      <c r="C169" s="50" t="s">
        <v>383</v>
      </c>
      <c r="D169" s="51">
        <f t="shared" ref="D169:E169" si="41">SUM(D170:D176)</f>
        <v>841741.62</v>
      </c>
      <c r="E169" s="51">
        <f t="shared" si="41"/>
        <v>790065.52000000014</v>
      </c>
      <c r="F169" s="52">
        <f t="shared" si="31"/>
        <v>93.860812062494915</v>
      </c>
    </row>
    <row r="170" spans="1:6" ht="12.75" customHeight="1" x14ac:dyDescent="0.2">
      <c r="A170" s="53">
        <v>3221</v>
      </c>
      <c r="B170" s="85" t="s">
        <v>384</v>
      </c>
      <c r="C170" s="50" t="s">
        <v>385</v>
      </c>
      <c r="D170" s="242">
        <v>191820.72</v>
      </c>
      <c r="E170" s="242">
        <v>169472.3</v>
      </c>
      <c r="F170" s="52">
        <f t="shared" si="31"/>
        <v>88.349319093370099</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623811.86</v>
      </c>
      <c r="E172" s="242">
        <v>589497.54</v>
      </c>
      <c r="F172" s="52">
        <f t="shared" si="31"/>
        <v>94.499251745550339</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24025.38</v>
      </c>
      <c r="E174" s="242">
        <v>28554.27</v>
      </c>
      <c r="F174" s="52">
        <f t="shared" si="31"/>
        <v>118.8504406590031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2083.66</v>
      </c>
      <c r="E176" s="242">
        <v>2541.41</v>
      </c>
      <c r="F176" s="52">
        <f t="shared" si="31"/>
        <v>121.96855533052417</v>
      </c>
    </row>
    <row r="177" spans="1:6" ht="12.75" customHeight="1" x14ac:dyDescent="0.2">
      <c r="A177" s="53">
        <v>323</v>
      </c>
      <c r="B177" s="85" t="s">
        <v>398</v>
      </c>
      <c r="C177" s="50" t="s">
        <v>399</v>
      </c>
      <c r="D177" s="51">
        <f t="shared" ref="D177:E177" si="42">SUM(D178:D186)</f>
        <v>9206586.0999999996</v>
      </c>
      <c r="E177" s="51">
        <f t="shared" si="42"/>
        <v>8598637.1100000013</v>
      </c>
      <c r="F177" s="52">
        <f t="shared" si="31"/>
        <v>93.396586059190838</v>
      </c>
    </row>
    <row r="178" spans="1:6" ht="12.75" customHeight="1" x14ac:dyDescent="0.2">
      <c r="A178" s="53">
        <v>3231</v>
      </c>
      <c r="B178" s="85" t="s">
        <v>400</v>
      </c>
      <c r="C178" s="50" t="s">
        <v>401</v>
      </c>
      <c r="D178" s="242">
        <v>666978.82999999996</v>
      </c>
      <c r="E178" s="242">
        <v>624882.37</v>
      </c>
      <c r="F178" s="52">
        <f t="shared" si="31"/>
        <v>93.688486334716202</v>
      </c>
    </row>
    <row r="179" spans="1:6" ht="12.75" customHeight="1" x14ac:dyDescent="0.2">
      <c r="A179" s="53">
        <v>3232</v>
      </c>
      <c r="B179" s="85" t="s">
        <v>402</v>
      </c>
      <c r="C179" s="50" t="s">
        <v>403</v>
      </c>
      <c r="D179" s="242">
        <v>1458441.18</v>
      </c>
      <c r="E179" s="242">
        <v>1644660.07</v>
      </c>
      <c r="F179" s="52">
        <f t="shared" si="31"/>
        <v>112.76835106918746</v>
      </c>
    </row>
    <row r="180" spans="1:6" ht="12.75" customHeight="1" x14ac:dyDescent="0.2">
      <c r="A180" s="53">
        <v>3233</v>
      </c>
      <c r="B180" s="85" t="s">
        <v>404</v>
      </c>
      <c r="C180" s="50" t="s">
        <v>405</v>
      </c>
      <c r="D180" s="242">
        <v>51044.41</v>
      </c>
      <c r="E180" s="242">
        <v>103247.97</v>
      </c>
      <c r="F180" s="52">
        <f t="shared" si="31"/>
        <v>202.27086570302211</v>
      </c>
    </row>
    <row r="181" spans="1:6" ht="12.75" customHeight="1" x14ac:dyDescent="0.2">
      <c r="A181" s="53">
        <v>3234</v>
      </c>
      <c r="B181" s="85" t="s">
        <v>406</v>
      </c>
      <c r="C181" s="50" t="s">
        <v>407</v>
      </c>
      <c r="D181" s="242">
        <v>376414.79</v>
      </c>
      <c r="E181" s="242">
        <v>386243.78</v>
      </c>
      <c r="F181" s="52">
        <f t="shared" si="31"/>
        <v>102.61121248716078</v>
      </c>
    </row>
    <row r="182" spans="1:6" ht="12.75" customHeight="1" x14ac:dyDescent="0.2">
      <c r="A182" s="53">
        <v>3235</v>
      </c>
      <c r="B182" s="85" t="s">
        <v>408</v>
      </c>
      <c r="C182" s="50" t="s">
        <v>409</v>
      </c>
      <c r="D182" s="242">
        <v>2571093.79</v>
      </c>
      <c r="E182" s="242">
        <v>2821864.04</v>
      </c>
      <c r="F182" s="52">
        <f t="shared" si="31"/>
        <v>109.7534462171448</v>
      </c>
    </row>
    <row r="183" spans="1:6" ht="12.75" customHeight="1" x14ac:dyDescent="0.2">
      <c r="A183" s="53">
        <v>3236</v>
      </c>
      <c r="B183" s="85" t="s">
        <v>410</v>
      </c>
      <c r="C183" s="50" t="s">
        <v>411</v>
      </c>
      <c r="D183" s="242">
        <v>84867.1</v>
      </c>
      <c r="E183" s="242">
        <v>214783.13</v>
      </c>
      <c r="F183" s="52">
        <f t="shared" si="31"/>
        <v>253.08173603198409</v>
      </c>
    </row>
    <row r="184" spans="1:6" ht="12.75" customHeight="1" x14ac:dyDescent="0.2">
      <c r="A184" s="53">
        <v>3237</v>
      </c>
      <c r="B184" s="85" t="s">
        <v>412</v>
      </c>
      <c r="C184" s="50" t="s">
        <v>413</v>
      </c>
      <c r="D184" s="242">
        <v>1733089.55</v>
      </c>
      <c r="E184" s="242">
        <v>676324.02</v>
      </c>
      <c r="F184" s="52">
        <f t="shared" si="31"/>
        <v>39.024181987595504</v>
      </c>
    </row>
    <row r="185" spans="1:6" ht="12.75" customHeight="1" x14ac:dyDescent="0.2">
      <c r="A185" s="53">
        <v>3238</v>
      </c>
      <c r="B185" s="85" t="s">
        <v>414</v>
      </c>
      <c r="C185" s="50" t="s">
        <v>415</v>
      </c>
      <c r="D185" s="242">
        <v>1351735.32</v>
      </c>
      <c r="E185" s="242">
        <v>1106798.03</v>
      </c>
      <c r="F185" s="52">
        <f t="shared" si="31"/>
        <v>81.879789158723753</v>
      </c>
    </row>
    <row r="186" spans="1:6" ht="12.75" customHeight="1" x14ac:dyDescent="0.2">
      <c r="A186" s="53">
        <v>3239</v>
      </c>
      <c r="B186" s="85" t="s">
        <v>416</v>
      </c>
      <c r="C186" s="50" t="s">
        <v>417</v>
      </c>
      <c r="D186" s="242">
        <v>912921.13</v>
      </c>
      <c r="E186" s="242">
        <v>1019833.7</v>
      </c>
      <c r="F186" s="52">
        <f t="shared" si="31"/>
        <v>111.71104123748346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265232.63</v>
      </c>
      <c r="E188" s="51">
        <f t="shared" si="43"/>
        <v>187608.96999999997</v>
      </c>
      <c r="F188" s="52">
        <f t="shared" si="31"/>
        <v>70.733744185245968</v>
      </c>
    </row>
    <row r="189" spans="1:6" ht="12.75" customHeight="1" x14ac:dyDescent="0.2">
      <c r="A189" s="53">
        <v>3291</v>
      </c>
      <c r="B189" s="232" t="s">
        <v>422</v>
      </c>
      <c r="C189" s="50" t="s">
        <v>423</v>
      </c>
      <c r="D189" s="242">
        <v>34708.33</v>
      </c>
      <c r="E189" s="242">
        <v>34486.6</v>
      </c>
      <c r="F189" s="52">
        <f t="shared" si="31"/>
        <v>99.361162003472941</v>
      </c>
    </row>
    <row r="190" spans="1:6" ht="12.75" customHeight="1" x14ac:dyDescent="0.2">
      <c r="A190" s="53">
        <v>3292</v>
      </c>
      <c r="B190" s="85" t="s">
        <v>424</v>
      </c>
      <c r="C190" s="50" t="s">
        <v>425</v>
      </c>
      <c r="D190" s="242">
        <v>16021.43</v>
      </c>
      <c r="E190" s="242">
        <v>40434.82</v>
      </c>
      <c r="F190" s="52">
        <f t="shared" si="31"/>
        <v>252.37959408117754</v>
      </c>
    </row>
    <row r="191" spans="1:6" ht="12.75" customHeight="1" x14ac:dyDescent="0.2">
      <c r="A191" s="53">
        <v>3293</v>
      </c>
      <c r="B191" s="85" t="s">
        <v>426</v>
      </c>
      <c r="C191" s="50" t="s">
        <v>427</v>
      </c>
      <c r="D191" s="242">
        <v>35622.03</v>
      </c>
      <c r="E191" s="242">
        <v>38253.589999999997</v>
      </c>
      <c r="F191" s="52">
        <f t="shared" si="31"/>
        <v>107.38745096784208</v>
      </c>
    </row>
    <row r="192" spans="1:6" ht="12.75" customHeight="1" x14ac:dyDescent="0.2">
      <c r="A192" s="53">
        <v>3294</v>
      </c>
      <c r="B192" s="85" t="s">
        <v>428</v>
      </c>
      <c r="C192" s="50" t="s">
        <v>429</v>
      </c>
      <c r="D192" s="242">
        <v>9556.5400000000009</v>
      </c>
      <c r="E192" s="242">
        <v>9714.0400000000009</v>
      </c>
      <c r="F192" s="52">
        <f t="shared" si="31"/>
        <v>101.64808602276555</v>
      </c>
    </row>
    <row r="193" spans="1:6" ht="12.75" customHeight="1" x14ac:dyDescent="0.2">
      <c r="A193" s="53">
        <v>3295</v>
      </c>
      <c r="B193" s="85" t="s">
        <v>430</v>
      </c>
      <c r="C193" s="50" t="s">
        <v>431</v>
      </c>
      <c r="D193" s="242">
        <v>35491.730000000003</v>
      </c>
      <c r="E193" s="242">
        <v>28685.52</v>
      </c>
      <c r="F193" s="52">
        <f t="shared" si="31"/>
        <v>80.823110059723774</v>
      </c>
    </row>
    <row r="194" spans="1:6" ht="12.75" customHeight="1" x14ac:dyDescent="0.2">
      <c r="A194" s="53" t="s">
        <v>432</v>
      </c>
      <c r="B194" s="85" t="s">
        <v>433</v>
      </c>
      <c r="C194" s="50" t="s">
        <v>432</v>
      </c>
      <c r="D194" s="242">
        <v>125760.09</v>
      </c>
      <c r="E194" s="242">
        <v>27330.04</v>
      </c>
      <c r="F194" s="52">
        <f t="shared" si="31"/>
        <v>21.731886483223732</v>
      </c>
    </row>
    <row r="195" spans="1:6" ht="12.75" customHeight="1" x14ac:dyDescent="0.2">
      <c r="A195" s="53">
        <v>3299</v>
      </c>
      <c r="B195" s="85" t="s">
        <v>434</v>
      </c>
      <c r="C195" s="50" t="s">
        <v>435</v>
      </c>
      <c r="D195" s="242">
        <v>8072.48</v>
      </c>
      <c r="E195" s="242">
        <v>8704.36</v>
      </c>
      <c r="F195" s="52">
        <f t="shared" si="31"/>
        <v>107.82758210611858</v>
      </c>
    </row>
    <row r="196" spans="1:6" ht="12.75" customHeight="1" x14ac:dyDescent="0.2">
      <c r="A196" s="53">
        <v>34</v>
      </c>
      <c r="B196" s="232" t="s">
        <v>436</v>
      </c>
      <c r="C196" s="50" t="s">
        <v>437</v>
      </c>
      <c r="D196" s="51">
        <f t="shared" ref="D196:E196" si="44">D197+D202+D210</f>
        <v>284367.76</v>
      </c>
      <c r="E196" s="51">
        <f t="shared" si="44"/>
        <v>175982.88</v>
      </c>
      <c r="F196" s="52">
        <f t="shared" si="31"/>
        <v>61.8856652385629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284367.76</v>
      </c>
      <c r="E210" s="51">
        <f t="shared" si="47"/>
        <v>175982.88</v>
      </c>
      <c r="F210" s="52">
        <f t="shared" si="31"/>
        <v>61.8856652385629</v>
      </c>
    </row>
    <row r="211" spans="1:6" ht="12.75" customHeight="1" x14ac:dyDescent="0.2">
      <c r="A211" s="53">
        <v>3431</v>
      </c>
      <c r="B211" s="232" t="s">
        <v>466</v>
      </c>
      <c r="C211" s="50" t="s">
        <v>467</v>
      </c>
      <c r="D211" s="242">
        <v>182956.91</v>
      </c>
      <c r="E211" s="242">
        <v>171398.64</v>
      </c>
      <c r="F211" s="52">
        <f t="shared" si="31"/>
        <v>93.682517921842916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101322.82</v>
      </c>
      <c r="E213" s="242">
        <v>4460.41</v>
      </c>
      <c r="F213" s="52">
        <f t="shared" si="31"/>
        <v>4.4021771206131053</v>
      </c>
    </row>
    <row r="214" spans="1:6" ht="12.75" customHeight="1" x14ac:dyDescent="0.2">
      <c r="A214" s="53">
        <v>3434</v>
      </c>
      <c r="B214" s="85" t="s">
        <v>472</v>
      </c>
      <c r="C214" s="50" t="s">
        <v>473</v>
      </c>
      <c r="D214" s="242">
        <v>88.03</v>
      </c>
      <c r="E214" s="242">
        <v>123.83</v>
      </c>
      <c r="F214" s="52">
        <f t="shared" si="31"/>
        <v>140.66795410655456</v>
      </c>
    </row>
    <row r="215" spans="1:6" ht="12.75" customHeight="1" x14ac:dyDescent="0.2">
      <c r="A215" s="53">
        <v>35</v>
      </c>
      <c r="B215" s="85" t="s">
        <v>474</v>
      </c>
      <c r="C215" s="50" t="s">
        <v>475</v>
      </c>
      <c r="D215" s="51">
        <f t="shared" ref="D215:E215" si="48">D216+D219+D223</f>
        <v>99901100.969999999</v>
      </c>
      <c r="E215" s="51">
        <f t="shared" si="48"/>
        <v>118651775.39999999</v>
      </c>
      <c r="F215" s="52">
        <f t="shared" si="31"/>
        <v>118.76923702335449</v>
      </c>
    </row>
    <row r="216" spans="1:6" ht="12.75" customHeight="1" x14ac:dyDescent="0.2">
      <c r="A216" s="53">
        <v>351</v>
      </c>
      <c r="B216" s="85" t="s">
        <v>476</v>
      </c>
      <c r="C216" s="50" t="s">
        <v>477</v>
      </c>
      <c r="D216" s="51">
        <f t="shared" ref="D216:E216" si="49">SUM(D217:D218)</f>
        <v>1119174.08</v>
      </c>
      <c r="E216" s="51">
        <f t="shared" si="49"/>
        <v>876352.43</v>
      </c>
      <c r="F216" s="52">
        <f t="shared" si="31"/>
        <v>78.303495913700928</v>
      </c>
    </row>
    <row r="217" spans="1:6" ht="12.75" customHeight="1" x14ac:dyDescent="0.2">
      <c r="A217" s="53">
        <v>3511</v>
      </c>
      <c r="B217" s="85" t="s">
        <v>478</v>
      </c>
      <c r="C217" s="50" t="s">
        <v>479</v>
      </c>
      <c r="D217" s="242">
        <v>5908.82</v>
      </c>
      <c r="E217" s="242">
        <v>2954.41</v>
      </c>
      <c r="F217" s="52">
        <f t="shared" si="31"/>
        <v>50</v>
      </c>
    </row>
    <row r="218" spans="1:6" ht="12.75" customHeight="1" x14ac:dyDescent="0.2">
      <c r="A218" s="53">
        <v>3512</v>
      </c>
      <c r="B218" s="85" t="s">
        <v>480</v>
      </c>
      <c r="C218" s="50" t="s">
        <v>481</v>
      </c>
      <c r="D218" s="242">
        <v>1113265.26</v>
      </c>
      <c r="E218" s="242">
        <v>873398.02</v>
      </c>
      <c r="F218" s="52">
        <f t="shared" si="31"/>
        <v>78.453720903857189</v>
      </c>
    </row>
    <row r="219" spans="1:6" ht="24" x14ac:dyDescent="0.2">
      <c r="A219" s="53">
        <v>352</v>
      </c>
      <c r="B219" s="85" t="s">
        <v>482</v>
      </c>
      <c r="C219" s="50" t="s">
        <v>483</v>
      </c>
      <c r="D219" s="51">
        <f t="shared" ref="D219:E219" si="50">SUM(D220:D222)</f>
        <v>25400874.659999996</v>
      </c>
      <c r="E219" s="51">
        <f t="shared" si="50"/>
        <v>24597180.059999999</v>
      </c>
      <c r="F219" s="52">
        <f t="shared" si="31"/>
        <v>96.835956986687492</v>
      </c>
    </row>
    <row r="220" spans="1:6" ht="12.75" customHeight="1" x14ac:dyDescent="0.2">
      <c r="A220" s="53">
        <v>3521</v>
      </c>
      <c r="B220" s="85" t="s">
        <v>484</v>
      </c>
      <c r="C220" s="50" t="s">
        <v>485</v>
      </c>
      <c r="D220" s="242">
        <v>16141.58</v>
      </c>
      <c r="E220" s="242">
        <v>28782.03</v>
      </c>
      <c r="F220" s="52">
        <f t="shared" si="31"/>
        <v>178.3098680550479</v>
      </c>
    </row>
    <row r="221" spans="1:6" ht="12.75" customHeight="1" x14ac:dyDescent="0.2">
      <c r="A221" s="53">
        <v>3522</v>
      </c>
      <c r="B221" s="85" t="s">
        <v>486</v>
      </c>
      <c r="C221" s="50" t="s">
        <v>487</v>
      </c>
      <c r="D221" s="242">
        <v>13629493.289999999</v>
      </c>
      <c r="E221" s="242">
        <v>13405760.85</v>
      </c>
      <c r="F221" s="52">
        <f t="shared" si="31"/>
        <v>98.358468394682347</v>
      </c>
    </row>
    <row r="222" spans="1:6" ht="12.75" customHeight="1" x14ac:dyDescent="0.2">
      <c r="A222" s="53">
        <v>3523</v>
      </c>
      <c r="B222" s="85" t="s">
        <v>488</v>
      </c>
      <c r="C222" s="50" t="s">
        <v>489</v>
      </c>
      <c r="D222" s="242">
        <v>11755239.789999999</v>
      </c>
      <c r="E222" s="242">
        <v>11162637.18</v>
      </c>
      <c r="F222" s="52">
        <f t="shared" si="31"/>
        <v>94.958821592868588</v>
      </c>
    </row>
    <row r="223" spans="1:6" ht="24" x14ac:dyDescent="0.2">
      <c r="A223" s="53" t="s">
        <v>490</v>
      </c>
      <c r="B223" s="85" t="s">
        <v>491</v>
      </c>
      <c r="C223" s="50" t="s">
        <v>490</v>
      </c>
      <c r="D223" s="242">
        <v>73381052.230000004</v>
      </c>
      <c r="E223" s="242">
        <v>93178242.909999996</v>
      </c>
      <c r="F223" s="52">
        <f t="shared" si="31"/>
        <v>126.97861379521949</v>
      </c>
    </row>
    <row r="224" spans="1:6" ht="24" x14ac:dyDescent="0.2">
      <c r="A224" s="53">
        <v>36</v>
      </c>
      <c r="B224" s="85" t="s">
        <v>492</v>
      </c>
      <c r="C224" s="50" t="s">
        <v>493</v>
      </c>
      <c r="D224" s="51">
        <f t="shared" ref="D224:E224" si="51">D225+D228+D231+D236+D240+D244+D247</f>
        <v>20413213.619999997</v>
      </c>
      <c r="E224" s="51">
        <f t="shared" si="51"/>
        <v>20721010.530000001</v>
      </c>
      <c r="F224" s="52">
        <f t="shared" ref="F224:F235" si="52">IF(D224&lt;&gt;0,IF(E224/D224&gt;=100,"&gt;&gt;100",E224/D224*100),"-")</f>
        <v>101.50783171983484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5424468.5499999998</v>
      </c>
      <c r="E231" s="51">
        <f t="shared" si="55"/>
        <v>6873712.1399999997</v>
      </c>
      <c r="F231" s="52">
        <f t="shared" si="52"/>
        <v>126.71678481756521</v>
      </c>
    </row>
    <row r="232" spans="1:6" ht="12.75" customHeight="1" x14ac:dyDescent="0.2">
      <c r="A232" s="53">
        <v>3631</v>
      </c>
      <c r="B232" s="85" t="s">
        <v>508</v>
      </c>
      <c r="C232" s="50" t="s">
        <v>509</v>
      </c>
      <c r="D232" s="242">
        <v>5424468.5499999998</v>
      </c>
      <c r="E232" s="242">
        <v>6873712.1399999997</v>
      </c>
      <c r="F232" s="52">
        <f t="shared" si="52"/>
        <v>126.71678481756521</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3715805.13</v>
      </c>
      <c r="E236" s="51">
        <f t="shared" si="56"/>
        <v>1935464.65</v>
      </c>
      <c r="F236" s="52">
        <f t="shared" ref="F236:F239" si="57">IF(D236&lt;&gt;0,IF(E236/D236&gt;=100,"&gt;&gt;100",E236/D236*100),"-")</f>
        <v>52.087356098784433</v>
      </c>
    </row>
    <row r="237" spans="1:6" ht="12.75" customHeight="1" x14ac:dyDescent="0.2">
      <c r="A237" s="53" t="s">
        <v>518</v>
      </c>
      <c r="B237" s="85" t="s">
        <v>519</v>
      </c>
      <c r="C237" s="50" t="s">
        <v>518</v>
      </c>
      <c r="D237" s="242">
        <v>3715805.13</v>
      </c>
      <c r="E237" s="242">
        <v>1935464.65</v>
      </c>
      <c r="F237" s="52">
        <f t="shared" si="57"/>
        <v>52.087356098784433</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11272939.939999999</v>
      </c>
      <c r="E244" s="51">
        <f t="shared" si="60"/>
        <v>11911833.74</v>
      </c>
      <c r="F244" s="52">
        <f t="shared" ref="F244:F251" si="61">IF(D244&lt;&gt;0,IF(E244/D244&gt;=100,"&gt;&gt;100",E244/D244*100),"-")</f>
        <v>105.66749936929054</v>
      </c>
    </row>
    <row r="245" spans="1:6" ht="12.75" customHeight="1" x14ac:dyDescent="0.2">
      <c r="A245" s="53" t="s">
        <v>534</v>
      </c>
      <c r="B245" s="85" t="s">
        <v>535</v>
      </c>
      <c r="C245" s="50" t="s">
        <v>534</v>
      </c>
      <c r="D245" s="242">
        <v>11272939.939999999</v>
      </c>
      <c r="E245" s="242">
        <v>11911833.74</v>
      </c>
      <c r="F245" s="52">
        <f t="shared" si="61"/>
        <v>105.66749936929054</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166570583.06</v>
      </c>
      <c r="E252" s="51">
        <f t="shared" si="63"/>
        <v>162110459.76000002</v>
      </c>
      <c r="F252" s="52">
        <f t="shared" ref="F252:F258" si="64">IF(D252&lt;&gt;0,IF(E252/D252&gt;=100,"&gt;&gt;100",E252/D252*100),"-")</f>
        <v>97.322382369044476</v>
      </c>
    </row>
    <row r="253" spans="1:6" ht="24" x14ac:dyDescent="0.2">
      <c r="A253" s="53">
        <v>371</v>
      </c>
      <c r="B253" s="85" t="s">
        <v>546</v>
      </c>
      <c r="C253" s="50" t="s">
        <v>547</v>
      </c>
      <c r="D253" s="51">
        <f t="shared" ref="D253:E253" si="65">SUM(D254:D258)</f>
        <v>132853187.51000001</v>
      </c>
      <c r="E253" s="51">
        <f t="shared" si="65"/>
        <v>143116497.46000001</v>
      </c>
      <c r="F253" s="52">
        <f t="shared" si="64"/>
        <v>107.72530199866486</v>
      </c>
    </row>
    <row r="254" spans="1:6" ht="24" x14ac:dyDescent="0.2">
      <c r="A254" s="53">
        <v>3711</v>
      </c>
      <c r="B254" s="85" t="s">
        <v>548</v>
      </c>
      <c r="C254" s="50" t="s">
        <v>549</v>
      </c>
      <c r="D254" s="242">
        <v>127702199.7</v>
      </c>
      <c r="E254" s="242">
        <v>137811553.90000001</v>
      </c>
      <c r="F254" s="52">
        <f t="shared" si="64"/>
        <v>107.91635087238048</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5150987.8099999996</v>
      </c>
      <c r="E258" s="242">
        <v>5304943.5599999996</v>
      </c>
      <c r="F258" s="52">
        <f t="shared" si="64"/>
        <v>102.98885875251177</v>
      </c>
    </row>
    <row r="259" spans="1:6" ht="12.75" customHeight="1" x14ac:dyDescent="0.2">
      <c r="A259" s="53">
        <v>372</v>
      </c>
      <c r="B259" s="232" t="s">
        <v>558</v>
      </c>
      <c r="C259" s="50" t="s">
        <v>559</v>
      </c>
      <c r="D259" s="51">
        <f t="shared" ref="D259:E259" si="66">SUM(D260:D262)</f>
        <v>33717395.549999997</v>
      </c>
      <c r="E259" s="51">
        <f t="shared" si="66"/>
        <v>18993962.300000001</v>
      </c>
      <c r="F259" s="52">
        <f t="shared" ref="F259:F262" si="67">IF(D259&lt;&gt;0,IF(E259/D259&gt;=100,"&gt;&gt;100",E259/D259*100),"-")</f>
        <v>56.332827581043702</v>
      </c>
    </row>
    <row r="260" spans="1:6" ht="12.75" customHeight="1" x14ac:dyDescent="0.2">
      <c r="A260" s="53">
        <v>3721</v>
      </c>
      <c r="B260" s="85" t="s">
        <v>560</v>
      </c>
      <c r="C260" s="50" t="s">
        <v>561</v>
      </c>
      <c r="D260" s="242">
        <v>21630795.510000002</v>
      </c>
      <c r="E260" s="242">
        <f>5016587.7+1347345.64</f>
        <v>6363933.3399999999</v>
      </c>
      <c r="F260" s="52">
        <f t="shared" si="67"/>
        <v>29.420708716227885</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12086600.039999999</v>
      </c>
      <c r="E262" s="242">
        <v>12630028.960000001</v>
      </c>
      <c r="F262" s="52">
        <f t="shared" si="67"/>
        <v>104.49612726657249</v>
      </c>
    </row>
    <row r="263" spans="1:6" ht="12.75" customHeight="1" x14ac:dyDescent="0.2">
      <c r="A263" s="53">
        <v>38</v>
      </c>
      <c r="B263" s="85" t="s">
        <v>566</v>
      </c>
      <c r="C263" s="50" t="s">
        <v>567</v>
      </c>
      <c r="D263" s="51">
        <f t="shared" ref="D263:E263" si="68">D264+D268+D273+D279</f>
        <v>1228246.5599999998</v>
      </c>
      <c r="E263" s="51">
        <f t="shared" si="68"/>
        <v>2114096.2400000002</v>
      </c>
      <c r="F263" s="52">
        <f t="shared" ref="F263:F267" si="69">IF(D263&lt;&gt;0,IF(E263/D263&gt;=100,"&gt;&gt;100",E263/D263*100),"-")</f>
        <v>172.12311508529692</v>
      </c>
    </row>
    <row r="264" spans="1:6" ht="12.75" customHeight="1" x14ac:dyDescent="0.2">
      <c r="A264" s="53">
        <v>381</v>
      </c>
      <c r="B264" s="85" t="s">
        <v>568</v>
      </c>
      <c r="C264" s="50" t="s">
        <v>569</v>
      </c>
      <c r="D264" s="51">
        <f t="shared" ref="D264:E264" si="70">SUM(D265:D267)</f>
        <v>1228246.5599999998</v>
      </c>
      <c r="E264" s="51">
        <f t="shared" si="70"/>
        <v>2114096.2400000002</v>
      </c>
      <c r="F264" s="52">
        <f t="shared" si="69"/>
        <v>172.12311508529692</v>
      </c>
    </row>
    <row r="265" spans="1:6" ht="12.75" customHeight="1" x14ac:dyDescent="0.2">
      <c r="A265" s="53">
        <v>3811</v>
      </c>
      <c r="B265" s="85" t="s">
        <v>570</v>
      </c>
      <c r="C265" s="50" t="s">
        <v>571</v>
      </c>
      <c r="D265" s="242">
        <v>1080047.9099999999</v>
      </c>
      <c r="E265" s="242">
        <v>1762116.54</v>
      </c>
      <c r="F265" s="52">
        <f t="shared" si="69"/>
        <v>163.15170129813964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148198.65</v>
      </c>
      <c r="E267" s="242">
        <v>351979.7</v>
      </c>
      <c r="F267" s="52">
        <f t="shared" si="69"/>
        <v>237.50533490014925</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335772063.10000002</v>
      </c>
      <c r="E289" s="51">
        <f t="shared" si="79"/>
        <v>358646035.45000005</v>
      </c>
      <c r="F289" s="52">
        <f t="shared" si="76"/>
        <v>106.81235125365021</v>
      </c>
    </row>
    <row r="290" spans="1:6" ht="12.75" customHeight="1" x14ac:dyDescent="0.2">
      <c r="A290" s="53" t="s">
        <v>609</v>
      </c>
      <c r="B290" s="85" t="s">
        <v>620</v>
      </c>
      <c r="C290" s="50" t="s">
        <v>621</v>
      </c>
      <c r="D290" s="51">
        <f>IF(D6&gt;=D289,D6-D289,0)</f>
        <v>2458562.9499999881</v>
      </c>
      <c r="E290" s="51">
        <f>IF(E6&gt;=E289,E6-E289,0)</f>
        <v>2350107.2899999619</v>
      </c>
      <c r="F290" s="52">
        <f t="shared" si="76"/>
        <v>95.588656373430396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3185063.87</v>
      </c>
      <c r="E292" s="242">
        <f>2156449.63+3504144.96</f>
        <v>5660594.5899999999</v>
      </c>
      <c r="F292" s="52">
        <f t="shared" si="76"/>
        <v>177.72311077705325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19256.75</v>
      </c>
      <c r="E294" s="242">
        <v>19255.93</v>
      </c>
      <c r="F294" s="52">
        <f t="shared" si="76"/>
        <v>99.995741752891846</v>
      </c>
    </row>
    <row r="295" spans="1:6" ht="24" x14ac:dyDescent="0.2">
      <c r="A295" s="53">
        <v>9661</v>
      </c>
      <c r="B295" s="85" t="s">
        <v>630</v>
      </c>
      <c r="C295" s="50" t="s">
        <v>631</v>
      </c>
      <c r="D295" s="242">
        <v>19256.560000000001</v>
      </c>
      <c r="E295" s="242">
        <v>19255.93</v>
      </c>
      <c r="F295" s="52">
        <f t="shared" si="76"/>
        <v>99.996728387624785</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2409900</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9900</v>
      </c>
      <c r="E299" s="51">
        <f t="shared" si="82"/>
        <v>0</v>
      </c>
      <c r="F299" s="52">
        <f t="shared" si="81"/>
        <v>0</v>
      </c>
    </row>
    <row r="300" spans="1:6" ht="24" x14ac:dyDescent="0.2">
      <c r="A300" s="53">
        <v>711</v>
      </c>
      <c r="B300" s="85" t="s">
        <v>639</v>
      </c>
      <c r="C300" s="50" t="s">
        <v>640</v>
      </c>
      <c r="D300" s="51">
        <f t="shared" ref="D300:E300" si="83">SUM(D301:D303)</f>
        <v>9900</v>
      </c>
      <c r="E300" s="51">
        <f t="shared" si="83"/>
        <v>0</v>
      </c>
      <c r="F300" s="52">
        <f t="shared" si="81"/>
        <v>0</v>
      </c>
    </row>
    <row r="301" spans="1:6" ht="12.75" customHeight="1" x14ac:dyDescent="0.2">
      <c r="A301" s="53">
        <v>7111</v>
      </c>
      <c r="B301" s="85" t="s">
        <v>641</v>
      </c>
      <c r="C301" s="50" t="s">
        <v>642</v>
      </c>
      <c r="D301" s="242">
        <v>9900</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2400000</v>
      </c>
      <c r="E311" s="51">
        <f t="shared" si="85"/>
        <v>0</v>
      </c>
      <c r="F311" s="52">
        <f t="shared" si="81"/>
        <v>0</v>
      </c>
    </row>
    <row r="312" spans="1:6" ht="12.75" customHeight="1" x14ac:dyDescent="0.2">
      <c r="A312" s="53">
        <v>721</v>
      </c>
      <c r="B312" s="85" t="s">
        <v>663</v>
      </c>
      <c r="C312" s="50" t="s">
        <v>664</v>
      </c>
      <c r="D312" s="51">
        <f t="shared" ref="D312:E312" si="86">SUM(D313:D316)</f>
        <v>2400000</v>
      </c>
      <c r="E312" s="51">
        <f t="shared" si="86"/>
        <v>0</v>
      </c>
      <c r="F312" s="52">
        <f t="shared" si="81"/>
        <v>0</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2400000</v>
      </c>
      <c r="E314" s="242"/>
      <c r="F314" s="52">
        <f t="shared" si="81"/>
        <v>0</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2408682.89</v>
      </c>
      <c r="E350" s="51">
        <f t="shared" si="95"/>
        <v>2492040.48</v>
      </c>
      <c r="F350" s="52">
        <f t="shared" si="81"/>
        <v>103.46071250582926</v>
      </c>
    </row>
    <row r="351" spans="1:6" ht="12.75" customHeight="1" x14ac:dyDescent="0.2">
      <c r="A351" s="53">
        <v>41</v>
      </c>
      <c r="B351" s="85" t="s">
        <v>741</v>
      </c>
      <c r="C351" s="50" t="s">
        <v>35</v>
      </c>
      <c r="D351" s="51">
        <f t="shared" ref="D351:E351" si="96">D352+D356</f>
        <v>170729.46000000002</v>
      </c>
      <c r="E351" s="51">
        <f t="shared" si="96"/>
        <v>9800</v>
      </c>
      <c r="F351" s="52">
        <f t="shared" si="81"/>
        <v>5.7400755557945295</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641</v>
      </c>
      <c r="C353" s="50" t="s">
        <v>744</v>
      </c>
      <c r="D353" s="242">
        <v>0</v>
      </c>
      <c r="E353" s="242"/>
      <c r="F353" s="52" t="str">
        <f t="shared" si="81"/>
        <v>-</v>
      </c>
    </row>
    <row r="354" spans="1:6" ht="12.75" customHeight="1" x14ac:dyDescent="0.2">
      <c r="A354" s="53">
        <v>4112</v>
      </c>
      <c r="B354" s="85" t="s">
        <v>643</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170729.46000000002</v>
      </c>
      <c r="E356" s="51">
        <f t="shared" si="98"/>
        <v>9800</v>
      </c>
      <c r="F356" s="52">
        <f t="shared" si="81"/>
        <v>5.7400755557945295</v>
      </c>
    </row>
    <row r="357" spans="1:6" ht="12.75" customHeight="1" x14ac:dyDescent="0.2">
      <c r="A357" s="53">
        <v>4121</v>
      </c>
      <c r="B357" s="85" t="s">
        <v>649</v>
      </c>
      <c r="C357" s="50" t="s">
        <v>750</v>
      </c>
      <c r="D357" s="242">
        <v>0</v>
      </c>
      <c r="E357" s="242"/>
      <c r="F357" s="52" t="str">
        <f t="shared" si="81"/>
        <v>-</v>
      </c>
    </row>
    <row r="358" spans="1:6" ht="12.75" customHeight="1" x14ac:dyDescent="0.2">
      <c r="A358" s="53">
        <v>4122</v>
      </c>
      <c r="B358" s="85" t="s">
        <v>651</v>
      </c>
      <c r="C358" s="50" t="s">
        <v>751</v>
      </c>
      <c r="D358" s="242">
        <v>0</v>
      </c>
      <c r="E358" s="242"/>
      <c r="F358" s="52" t="str">
        <f t="shared" si="81"/>
        <v>-</v>
      </c>
    </row>
    <row r="359" spans="1:6" ht="12.75" customHeight="1" x14ac:dyDescent="0.2">
      <c r="A359" s="53">
        <v>4123</v>
      </c>
      <c r="B359" s="85" t="s">
        <v>653</v>
      </c>
      <c r="C359" s="50" t="s">
        <v>752</v>
      </c>
      <c r="D359" s="242">
        <v>163414.95000000001</v>
      </c>
      <c r="E359" s="242">
        <v>0</v>
      </c>
      <c r="F359" s="52">
        <f t="shared" si="81"/>
        <v>0</v>
      </c>
    </row>
    <row r="360" spans="1:6" ht="12.75" customHeight="1" x14ac:dyDescent="0.2">
      <c r="A360" s="53">
        <v>4124</v>
      </c>
      <c r="B360" s="85" t="s">
        <v>655</v>
      </c>
      <c r="C360" s="50" t="s">
        <v>753</v>
      </c>
      <c r="D360" s="242">
        <v>7314.51</v>
      </c>
      <c r="E360" s="242">
        <v>9800</v>
      </c>
      <c r="F360" s="52">
        <f t="shared" si="81"/>
        <v>133.98026662073056</v>
      </c>
    </row>
    <row r="361" spans="1:6" ht="12.75" customHeight="1" x14ac:dyDescent="0.2">
      <c r="A361" s="53">
        <v>4125</v>
      </c>
      <c r="B361" s="85" t="s">
        <v>657</v>
      </c>
      <c r="C361" s="50" t="s">
        <v>754</v>
      </c>
      <c r="D361" s="242">
        <v>0</v>
      </c>
      <c r="E361" s="242">
        <v>0</v>
      </c>
      <c r="F361" s="52" t="str">
        <f t="shared" si="81"/>
        <v>-</v>
      </c>
    </row>
    <row r="362" spans="1:6" ht="12.75" customHeight="1" x14ac:dyDescent="0.2">
      <c r="A362" s="53">
        <v>4126</v>
      </c>
      <c r="B362" s="85" t="s">
        <v>659</v>
      </c>
      <c r="C362" s="50" t="s">
        <v>755</v>
      </c>
      <c r="D362" s="242">
        <v>0</v>
      </c>
      <c r="E362" s="242">
        <v>0</v>
      </c>
      <c r="F362" s="52" t="str">
        <f t="shared" si="81"/>
        <v>-</v>
      </c>
    </row>
    <row r="363" spans="1:6" ht="24" x14ac:dyDescent="0.2">
      <c r="A363" s="53">
        <v>42</v>
      </c>
      <c r="B363" s="232" t="s">
        <v>756</v>
      </c>
      <c r="C363" s="50" t="s">
        <v>757</v>
      </c>
      <c r="D363" s="51">
        <f t="shared" ref="D363:E363" si="99">D364+D369+D378+D383+D388+D391</f>
        <v>2106831.9300000002</v>
      </c>
      <c r="E363" s="51">
        <f t="shared" si="99"/>
        <v>2048172.56</v>
      </c>
      <c r="F363" s="52">
        <f t="shared" si="81"/>
        <v>97.215754652057129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665</v>
      </c>
      <c r="C365" s="50" t="s">
        <v>760</v>
      </c>
      <c r="D365" s="242">
        <v>0</v>
      </c>
      <c r="E365" s="242"/>
      <c r="F365" s="52" t="str">
        <f t="shared" si="81"/>
        <v>-</v>
      </c>
    </row>
    <row r="366" spans="1:6" ht="12.75" customHeight="1" x14ac:dyDescent="0.2">
      <c r="A366" s="53">
        <v>4212</v>
      </c>
      <c r="B366" s="85" t="s">
        <v>667</v>
      </c>
      <c r="C366" s="50" t="s">
        <v>761</v>
      </c>
      <c r="D366" s="242">
        <v>0</v>
      </c>
      <c r="E366" s="242"/>
      <c r="F366" s="52" t="str">
        <f t="shared" si="81"/>
        <v>-</v>
      </c>
    </row>
    <row r="367" spans="1:6" ht="12.75" customHeight="1" x14ac:dyDescent="0.2">
      <c r="A367" s="53">
        <v>4213</v>
      </c>
      <c r="B367" s="85" t="s">
        <v>669</v>
      </c>
      <c r="C367" s="50" t="s">
        <v>762</v>
      </c>
      <c r="D367" s="242">
        <v>0</v>
      </c>
      <c r="E367" s="242"/>
      <c r="F367" s="52" t="str">
        <f t="shared" si="81"/>
        <v>-</v>
      </c>
    </row>
    <row r="368" spans="1:6" ht="12.75" customHeight="1" x14ac:dyDescent="0.2">
      <c r="A368" s="53">
        <v>4214</v>
      </c>
      <c r="B368" s="85" t="s">
        <v>671</v>
      </c>
      <c r="C368" s="50" t="s">
        <v>763</v>
      </c>
      <c r="D368" s="242">
        <v>0</v>
      </c>
      <c r="E368" s="242"/>
      <c r="F368" s="52" t="str">
        <f t="shared" si="81"/>
        <v>-</v>
      </c>
    </row>
    <row r="369" spans="1:6" ht="12.75" customHeight="1" x14ac:dyDescent="0.2">
      <c r="A369" s="53">
        <v>422</v>
      </c>
      <c r="B369" s="85" t="s">
        <v>764</v>
      </c>
      <c r="C369" s="50" t="s">
        <v>765</v>
      </c>
      <c r="D369" s="51">
        <f t="shared" ref="D369:E369" si="101">SUM(D370:D377)</f>
        <v>612658.32999999996</v>
      </c>
      <c r="E369" s="51">
        <f t="shared" si="101"/>
        <v>1008484.83</v>
      </c>
      <c r="F369" s="52">
        <f t="shared" si="81"/>
        <v>164.60803364903239</v>
      </c>
    </row>
    <row r="370" spans="1:6" ht="12.75" customHeight="1" x14ac:dyDescent="0.2">
      <c r="A370" s="53">
        <v>4221</v>
      </c>
      <c r="B370" s="85" t="s">
        <v>675</v>
      </c>
      <c r="C370" s="50" t="s">
        <v>766</v>
      </c>
      <c r="D370" s="242">
        <v>228390.99</v>
      </c>
      <c r="E370" s="242">
        <v>773151.11</v>
      </c>
      <c r="F370" s="52">
        <f t="shared" si="81"/>
        <v>338.52084532756743</v>
      </c>
    </row>
    <row r="371" spans="1:6" ht="12.75" customHeight="1" x14ac:dyDescent="0.2">
      <c r="A371" s="53">
        <v>4222</v>
      </c>
      <c r="B371" s="85" t="s">
        <v>767</v>
      </c>
      <c r="C371" s="50" t="s">
        <v>768</v>
      </c>
      <c r="D371" s="242">
        <v>12653.28</v>
      </c>
      <c r="E371" s="242">
        <v>180953.76</v>
      </c>
      <c r="F371" s="52">
        <f t="shared" si="81"/>
        <v>1430.093699025075</v>
      </c>
    </row>
    <row r="372" spans="1:6" ht="12.75" customHeight="1" x14ac:dyDescent="0.2">
      <c r="A372" s="53">
        <v>4223</v>
      </c>
      <c r="B372" s="85" t="s">
        <v>679</v>
      </c>
      <c r="C372" s="50" t="s">
        <v>769</v>
      </c>
      <c r="D372" s="242">
        <v>371614.06</v>
      </c>
      <c r="E372" s="242">
        <v>54379.96</v>
      </c>
      <c r="F372" s="52">
        <f t="shared" si="81"/>
        <v>14.633450628859416</v>
      </c>
    </row>
    <row r="373" spans="1:6" ht="12.75" customHeight="1" x14ac:dyDescent="0.2">
      <c r="A373" s="53">
        <v>4224</v>
      </c>
      <c r="B373" s="85" t="s">
        <v>681</v>
      </c>
      <c r="C373" s="50" t="s">
        <v>770</v>
      </c>
      <c r="D373" s="242">
        <v>0</v>
      </c>
      <c r="E373" s="242"/>
      <c r="F373" s="52" t="str">
        <f t="shared" si="81"/>
        <v>-</v>
      </c>
    </row>
    <row r="374" spans="1:6" ht="12.75" customHeight="1" x14ac:dyDescent="0.2">
      <c r="A374" s="53">
        <v>4225</v>
      </c>
      <c r="B374" s="85" t="s">
        <v>683</v>
      </c>
      <c r="C374" s="50" t="s">
        <v>771</v>
      </c>
      <c r="D374" s="242">
        <v>0</v>
      </c>
      <c r="E374" s="242"/>
      <c r="F374" s="52" t="str">
        <f t="shared" si="81"/>
        <v>-</v>
      </c>
    </row>
    <row r="375" spans="1:6" ht="12.75" customHeight="1" x14ac:dyDescent="0.2">
      <c r="A375" s="53">
        <v>4226</v>
      </c>
      <c r="B375" s="85" t="s">
        <v>685</v>
      </c>
      <c r="C375" s="50" t="s">
        <v>772</v>
      </c>
      <c r="D375" s="242">
        <v>0</v>
      </c>
      <c r="E375" s="242"/>
      <c r="F375" s="52" t="str">
        <f t="shared" si="81"/>
        <v>-</v>
      </c>
    </row>
    <row r="376" spans="1:6" ht="12.75" customHeight="1" x14ac:dyDescent="0.2">
      <c r="A376" s="53">
        <v>4227</v>
      </c>
      <c r="B376" s="232" t="s">
        <v>687</v>
      </c>
      <c r="C376" s="50" t="s">
        <v>773</v>
      </c>
      <c r="D376" s="242">
        <v>0</v>
      </c>
      <c r="E376" s="242"/>
      <c r="F376" s="52" t="str">
        <f t="shared" si="81"/>
        <v>-</v>
      </c>
    </row>
    <row r="377" spans="1:6" ht="12.75" customHeight="1" x14ac:dyDescent="0.2">
      <c r="A377" s="53" t="s">
        <v>774</v>
      </c>
      <c r="B377" s="232" t="s">
        <v>690</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53581.11</v>
      </c>
      <c r="F378" s="52" t="str">
        <f t="shared" si="81"/>
        <v>-</v>
      </c>
    </row>
    <row r="379" spans="1:6" ht="12.75" customHeight="1" x14ac:dyDescent="0.2">
      <c r="A379" s="53">
        <v>4231</v>
      </c>
      <c r="B379" s="85" t="s">
        <v>693</v>
      </c>
      <c r="C379" s="50" t="s">
        <v>777</v>
      </c>
      <c r="D379" s="242">
        <v>0</v>
      </c>
      <c r="E379" s="242">
        <v>53581.11</v>
      </c>
      <c r="F379" s="52" t="str">
        <f t="shared" si="81"/>
        <v>-</v>
      </c>
    </row>
    <row r="380" spans="1:6" ht="12.75" customHeight="1" x14ac:dyDescent="0.2">
      <c r="A380" s="53">
        <v>4232</v>
      </c>
      <c r="B380" s="85" t="s">
        <v>695</v>
      </c>
      <c r="C380" s="50" t="s">
        <v>778</v>
      </c>
      <c r="D380" s="242">
        <v>0</v>
      </c>
      <c r="E380" s="242">
        <v>0</v>
      </c>
      <c r="F380" s="52" t="str">
        <f t="shared" si="81"/>
        <v>-</v>
      </c>
    </row>
    <row r="381" spans="1:6" ht="12.75" customHeight="1" x14ac:dyDescent="0.2">
      <c r="A381" s="53">
        <v>4233</v>
      </c>
      <c r="B381" s="85" t="s">
        <v>697</v>
      </c>
      <c r="C381" s="50" t="s">
        <v>779</v>
      </c>
      <c r="D381" s="242">
        <v>0</v>
      </c>
      <c r="E381" s="242">
        <v>0</v>
      </c>
      <c r="F381" s="52" t="str">
        <f t="shared" si="81"/>
        <v>-</v>
      </c>
    </row>
    <row r="382" spans="1:6" ht="12.75" customHeight="1" x14ac:dyDescent="0.2">
      <c r="A382" s="53">
        <v>4234</v>
      </c>
      <c r="B382" s="232" t="s">
        <v>699</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705</v>
      </c>
      <c r="C385" s="50" t="s">
        <v>785</v>
      </c>
      <c r="D385" s="242">
        <v>0</v>
      </c>
      <c r="E385" s="242"/>
      <c r="F385" s="52" t="str">
        <f t="shared" si="81"/>
        <v>-</v>
      </c>
    </row>
    <row r="386" spans="1:6" ht="12.75" customHeight="1" x14ac:dyDescent="0.2">
      <c r="A386" s="53">
        <v>4243</v>
      </c>
      <c r="B386" s="85" t="s">
        <v>707</v>
      </c>
      <c r="C386" s="50" t="s">
        <v>786</v>
      </c>
      <c r="D386" s="242">
        <v>0</v>
      </c>
      <c r="E386" s="242"/>
      <c r="F386" s="52" t="str">
        <f t="shared" si="81"/>
        <v>-</v>
      </c>
    </row>
    <row r="387" spans="1:6" ht="12.75" customHeight="1" x14ac:dyDescent="0.2">
      <c r="A387" s="53">
        <v>4244</v>
      </c>
      <c r="B387" s="85" t="s">
        <v>709</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715</v>
      </c>
      <c r="C390" s="50" t="s">
        <v>792</v>
      </c>
      <c r="D390" s="242">
        <v>0</v>
      </c>
      <c r="E390" s="242"/>
      <c r="F390" s="52" t="str">
        <f t="shared" si="81"/>
        <v>-</v>
      </c>
    </row>
    <row r="391" spans="1:6" ht="12.75" customHeight="1" x14ac:dyDescent="0.2">
      <c r="A391" s="53">
        <v>426</v>
      </c>
      <c r="B391" s="85" t="s">
        <v>793</v>
      </c>
      <c r="C391" s="50" t="s">
        <v>794</v>
      </c>
      <c r="D391" s="51">
        <f t="shared" ref="D391:E391" si="105">SUM(D392:D395)</f>
        <v>1494173.6</v>
      </c>
      <c r="E391" s="51">
        <f t="shared" si="105"/>
        <v>986106.62</v>
      </c>
      <c r="F391" s="52">
        <f t="shared" si="81"/>
        <v>65.996790466649927</v>
      </c>
    </row>
    <row r="392" spans="1:6" ht="12.75" customHeight="1" x14ac:dyDescent="0.2">
      <c r="A392" s="53">
        <v>4261</v>
      </c>
      <c r="B392" s="85" t="s">
        <v>719</v>
      </c>
      <c r="C392" s="50" t="s">
        <v>795</v>
      </c>
      <c r="D392" s="242">
        <v>0</v>
      </c>
      <c r="E392" s="242"/>
      <c r="F392" s="52" t="str">
        <f t="shared" si="81"/>
        <v>-</v>
      </c>
    </row>
    <row r="393" spans="1:6" ht="12.75" customHeight="1" x14ac:dyDescent="0.2">
      <c r="A393" s="53">
        <v>4262</v>
      </c>
      <c r="B393" s="85" t="s">
        <v>721</v>
      </c>
      <c r="C393" s="50" t="s">
        <v>796</v>
      </c>
      <c r="D393" s="242">
        <v>1494173.6</v>
      </c>
      <c r="E393" s="242">
        <v>986106.62</v>
      </c>
      <c r="F393" s="52">
        <f t="shared" si="81"/>
        <v>65.996790466649927</v>
      </c>
    </row>
    <row r="394" spans="1:6" ht="12.75" customHeight="1" x14ac:dyDescent="0.2">
      <c r="A394" s="53">
        <v>4263</v>
      </c>
      <c r="B394" s="85" t="s">
        <v>723</v>
      </c>
      <c r="C394" s="50" t="s">
        <v>797</v>
      </c>
      <c r="D394" s="242">
        <v>0</v>
      </c>
      <c r="E394" s="242"/>
      <c r="F394" s="52" t="str">
        <f t="shared" si="81"/>
        <v>-</v>
      </c>
    </row>
    <row r="395" spans="1:6" ht="12.75" customHeight="1" x14ac:dyDescent="0.2">
      <c r="A395" s="53">
        <v>4264</v>
      </c>
      <c r="B395" s="85" t="s">
        <v>725</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c r="F398" s="52" t="str">
        <f t="shared" si="81"/>
        <v>-</v>
      </c>
    </row>
    <row r="399" spans="1:6" ht="12.75" customHeight="1" x14ac:dyDescent="0.2">
      <c r="A399" s="53">
        <v>4312</v>
      </c>
      <c r="B399" s="85" t="s">
        <v>733</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131121.5</v>
      </c>
      <c r="E402" s="51">
        <f t="shared" si="109"/>
        <v>434067.92</v>
      </c>
      <c r="F402" s="52">
        <f t="shared" si="81"/>
        <v>331.04252163070129</v>
      </c>
    </row>
    <row r="403" spans="1:6" ht="12.75" customHeight="1" x14ac:dyDescent="0.2">
      <c r="A403" s="53">
        <v>451</v>
      </c>
      <c r="B403" s="85" t="s">
        <v>811</v>
      </c>
      <c r="C403" s="50" t="s">
        <v>812</v>
      </c>
      <c r="D403" s="242">
        <v>82453.25</v>
      </c>
      <c r="E403" s="242">
        <v>400859.61</v>
      </c>
      <c r="F403" s="52">
        <f t="shared" si="81"/>
        <v>486.16593039085785</v>
      </c>
    </row>
    <row r="404" spans="1:6" ht="12.75" customHeight="1" x14ac:dyDescent="0.2">
      <c r="A404" s="53">
        <v>452</v>
      </c>
      <c r="B404" s="85" t="s">
        <v>813</v>
      </c>
      <c r="C404" s="50" t="s">
        <v>814</v>
      </c>
      <c r="D404" s="242">
        <v>48668.25</v>
      </c>
      <c r="E404" s="242">
        <v>33208.31</v>
      </c>
      <c r="F404" s="52">
        <f t="shared" si="81"/>
        <v>68.234033481787407</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609</v>
      </c>
      <c r="B407" s="85" t="s">
        <v>819</v>
      </c>
      <c r="C407" s="50" t="s">
        <v>820</v>
      </c>
      <c r="D407" s="51">
        <f t="shared" ref="D407:E407" si="110">IF(D298&gt;=D350,D298-D350,0)</f>
        <v>1217.1099999998696</v>
      </c>
      <c r="E407" s="51">
        <f t="shared" si="110"/>
        <v>0</v>
      </c>
      <c r="F407" s="52">
        <f t="shared" si="81"/>
        <v>0</v>
      </c>
    </row>
    <row r="408" spans="1:6" ht="12.75" customHeight="1" x14ac:dyDescent="0.2">
      <c r="A408" s="53" t="s">
        <v>609</v>
      </c>
      <c r="B408" s="85" t="s">
        <v>821</v>
      </c>
      <c r="C408" s="50" t="s">
        <v>822</v>
      </c>
      <c r="D408" s="51">
        <f t="shared" ref="D408:E408" si="111">IF(D350&gt;=D298,D350-D298,0)</f>
        <v>0</v>
      </c>
      <c r="E408" s="51">
        <f t="shared" si="111"/>
        <v>2492040.48</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609</v>
      </c>
      <c r="B412" s="85" t="s">
        <v>829</v>
      </c>
      <c r="C412" s="50" t="s">
        <v>830</v>
      </c>
      <c r="D412" s="51">
        <f>D6+D298</f>
        <v>340640526.05000001</v>
      </c>
      <c r="E412" s="51">
        <f>E6+E298</f>
        <v>360996142.74000001</v>
      </c>
      <c r="F412" s="52">
        <f t="shared" si="81"/>
        <v>105.97568848487869</v>
      </c>
    </row>
    <row r="413" spans="1:6" ht="12.75" customHeight="1" x14ac:dyDescent="0.2">
      <c r="A413" s="53" t="s">
        <v>609</v>
      </c>
      <c r="B413" s="85" t="s">
        <v>831</v>
      </c>
      <c r="C413" s="50" t="s">
        <v>832</v>
      </c>
      <c r="D413" s="51">
        <f t="shared" ref="D413:E413" si="112">D289+D350</f>
        <v>338180745.99000001</v>
      </c>
      <c r="E413" s="51">
        <f t="shared" si="112"/>
        <v>361138075.93000007</v>
      </c>
      <c r="F413" s="52">
        <f t="shared" si="81"/>
        <v>106.7884793005569</v>
      </c>
    </row>
    <row r="414" spans="1:6" ht="12.75" customHeight="1" x14ac:dyDescent="0.2">
      <c r="A414" s="53" t="s">
        <v>609</v>
      </c>
      <c r="B414" s="85" t="s">
        <v>833</v>
      </c>
      <c r="C414" s="50" t="s">
        <v>834</v>
      </c>
      <c r="D414" s="51">
        <f t="shared" ref="D414:E414" si="113">IF(D412&gt;=D413,D412-D413,0)</f>
        <v>2459780.0600000024</v>
      </c>
      <c r="E414" s="51">
        <f t="shared" si="113"/>
        <v>0</v>
      </c>
      <c r="F414" s="52">
        <f t="shared" si="81"/>
        <v>0</v>
      </c>
    </row>
    <row r="415" spans="1:6" ht="12.75" customHeight="1" x14ac:dyDescent="0.2">
      <c r="A415" s="53" t="s">
        <v>609</v>
      </c>
      <c r="B415" s="85" t="s">
        <v>835</v>
      </c>
      <c r="C415" s="50" t="s">
        <v>836</v>
      </c>
      <c r="D415" s="51">
        <f t="shared" ref="D415:E415" si="114">IF(D413&gt;=D412,D413-D412,0)</f>
        <v>0</v>
      </c>
      <c r="E415" s="51">
        <f t="shared" si="114"/>
        <v>141933.19000005722</v>
      </c>
      <c r="F415" s="52" t="str">
        <f t="shared" si="81"/>
        <v>-</v>
      </c>
    </row>
    <row r="416" spans="1:6" ht="12.75" customHeight="1" x14ac:dyDescent="0.2">
      <c r="A416" s="60" t="s">
        <v>837</v>
      </c>
      <c r="B416" s="232" t="s">
        <v>838</v>
      </c>
      <c r="C416" s="61" t="s">
        <v>839</v>
      </c>
      <c r="D416" s="51">
        <f t="shared" ref="D416:E416" si="115">IF(D292-D293+D409-D410&gt;=0,D292-D293+D409-D410,0)</f>
        <v>3185063.87</v>
      </c>
      <c r="E416" s="51">
        <f t="shared" si="115"/>
        <v>5660594.5899999999</v>
      </c>
      <c r="F416" s="52">
        <f t="shared" si="81"/>
        <v>177.72311077705325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19256.75</v>
      </c>
      <c r="E418" s="62">
        <f t="shared" si="117"/>
        <v>19255.93</v>
      </c>
      <c r="F418" s="57">
        <f t="shared" si="81"/>
        <v>99.995741752891846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609</v>
      </c>
      <c r="B635" s="85" t="s">
        <v>1267</v>
      </c>
      <c r="C635" s="50" t="s">
        <v>1268</v>
      </c>
      <c r="D635" s="51">
        <f t="shared" ref="D635:E635" si="178">IF(D420-D528&gt;=0,D420-D528,0)</f>
        <v>0</v>
      </c>
      <c r="E635" s="51">
        <f t="shared" si="178"/>
        <v>0</v>
      </c>
      <c r="F635" s="52" t="str">
        <f t="shared" si="119"/>
        <v>-</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340640526.05000001</v>
      </c>
      <c r="E639" s="51">
        <f t="shared" si="180"/>
        <v>360996142.74000001</v>
      </c>
      <c r="F639" s="52">
        <f t="shared" si="119"/>
        <v>105.97568848487869</v>
      </c>
    </row>
    <row r="640" spans="1:6" ht="12.75" customHeight="1" x14ac:dyDescent="0.2">
      <c r="A640" s="53" t="s">
        <v>609</v>
      </c>
      <c r="B640" s="85" t="s">
        <v>1277</v>
      </c>
      <c r="C640" s="50" t="s">
        <v>1278</v>
      </c>
      <c r="D640" s="51">
        <f t="shared" ref="D640:E640" si="181">D413+D528</f>
        <v>338180745.99000001</v>
      </c>
      <c r="E640" s="51">
        <f t="shared" si="181"/>
        <v>361138075.93000007</v>
      </c>
      <c r="F640" s="52">
        <f t="shared" si="119"/>
        <v>106.7884793005569</v>
      </c>
    </row>
    <row r="641" spans="1:6" ht="12.75" customHeight="1" x14ac:dyDescent="0.2">
      <c r="A641" s="53" t="s">
        <v>609</v>
      </c>
      <c r="B641" s="85" t="s">
        <v>1279</v>
      </c>
      <c r="C641" s="50" t="s">
        <v>1280</v>
      </c>
      <c r="D641" s="51">
        <f t="shared" ref="D641:E641" si="182">IF(D639&gt;=D640,D639-D640,0)</f>
        <v>2459780.0600000024</v>
      </c>
      <c r="E641" s="51">
        <f t="shared" si="182"/>
        <v>0</v>
      </c>
      <c r="F641" s="52">
        <f t="shared" si="119"/>
        <v>0</v>
      </c>
    </row>
    <row r="642" spans="1:6" ht="12.75" customHeight="1" x14ac:dyDescent="0.2">
      <c r="A642" s="53" t="s">
        <v>609</v>
      </c>
      <c r="B642" s="85" t="s">
        <v>1281</v>
      </c>
      <c r="C642" s="50" t="s">
        <v>1282</v>
      </c>
      <c r="D642" s="51">
        <f t="shared" ref="D642:E642" si="183">IF(D640&gt;=D639,D640-D639,0)</f>
        <v>0</v>
      </c>
      <c r="E642" s="51">
        <f t="shared" si="183"/>
        <v>141933.19000005722</v>
      </c>
      <c r="F642" s="52" t="str">
        <f t="shared" si="119"/>
        <v>-</v>
      </c>
    </row>
    <row r="643" spans="1:6" ht="24" x14ac:dyDescent="0.2">
      <c r="A643" s="60" t="s">
        <v>1283</v>
      </c>
      <c r="B643" s="85" t="s">
        <v>1284</v>
      </c>
      <c r="C643" s="61" t="s">
        <v>1283</v>
      </c>
      <c r="D643" s="51">
        <f t="shared" ref="D643:E643" si="184">IF(D416-D417+D637-D638&gt;=0,D416-D417+D637-D638,0)</f>
        <v>3185063.87</v>
      </c>
      <c r="E643" s="51">
        <f t="shared" si="184"/>
        <v>5660594.5899999999</v>
      </c>
      <c r="F643" s="52">
        <f t="shared" si="119"/>
        <v>177.72311077705325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5644843.9300000025</v>
      </c>
      <c r="E645" s="51">
        <f t="shared" si="186"/>
        <v>5518661.3999999426</v>
      </c>
      <c r="F645" s="52">
        <f t="shared" si="119"/>
        <v>97.764640943756618</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18317858.030000001</v>
      </c>
      <c r="E647" s="243">
        <v>18747561.379999999</v>
      </c>
      <c r="F647" s="57">
        <f t="shared" si="119"/>
        <v>102.34581657580408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20364.12</v>
      </c>
      <c r="E649" s="242">
        <f>100+10002.36</f>
        <v>10102.36</v>
      </c>
      <c r="F649" s="52">
        <f t="shared" ref="F649:F724" si="188">IF(D649&lt;&gt;0,IF(E649/D649&gt;=100,"&gt;&gt;100",E649/D649*100),"-")</f>
        <v>49.608625366576121</v>
      </c>
    </row>
    <row r="650" spans="1:6" ht="12.75" customHeight="1" x14ac:dyDescent="0.2">
      <c r="A650" s="53" t="s">
        <v>1296</v>
      </c>
      <c r="B650" s="85" t="s">
        <v>1297</v>
      </c>
      <c r="C650" s="50" t="s">
        <v>1296</v>
      </c>
      <c r="D650" s="242">
        <v>340640426.05000001</v>
      </c>
      <c r="E650" s="242">
        <v>361136295.77999997</v>
      </c>
      <c r="F650" s="52">
        <f t="shared" si="188"/>
        <v>106.01686357889639</v>
      </c>
    </row>
    <row r="651" spans="1:6" ht="12.75" customHeight="1" x14ac:dyDescent="0.2">
      <c r="A651" s="53" t="s">
        <v>1298</v>
      </c>
      <c r="B651" s="85" t="s">
        <v>1299</v>
      </c>
      <c r="C651" s="50" t="s">
        <v>1298</v>
      </c>
      <c r="D651" s="242">
        <v>340650687.81</v>
      </c>
      <c r="E651" s="242">
        <v>361136633.81999999</v>
      </c>
      <c r="F651" s="52">
        <f t="shared" si="188"/>
        <v>106.01376916092597</v>
      </c>
    </row>
    <row r="652" spans="1:6" ht="24" x14ac:dyDescent="0.2">
      <c r="A652" s="53">
        <v>11</v>
      </c>
      <c r="B652" s="85" t="s">
        <v>1300</v>
      </c>
      <c r="C652" s="50" t="s">
        <v>1301</v>
      </c>
      <c r="D652" s="51">
        <f t="shared" ref="D652:E652" si="189">+D649+D650-D651</f>
        <v>10102.360000014305</v>
      </c>
      <c r="E652" s="51">
        <f t="shared" si="189"/>
        <v>9764.3199999928474</v>
      </c>
      <c r="F652" s="52">
        <f t="shared" si="188"/>
        <v>96.653851179120736</v>
      </c>
    </row>
    <row r="653" spans="1:6" ht="24" x14ac:dyDescent="0.2">
      <c r="A653" s="53" t="s">
        <v>609</v>
      </c>
      <c r="B653" s="85" t="s">
        <v>1302</v>
      </c>
      <c r="C653" s="50" t="s">
        <v>1303</v>
      </c>
      <c r="D653" s="262">
        <v>0</v>
      </c>
      <c r="E653" s="262"/>
      <c r="F653" s="52" t="str">
        <f t="shared" si="188"/>
        <v>-</v>
      </c>
    </row>
    <row r="654" spans="1:6" ht="24" x14ac:dyDescent="0.2">
      <c r="A654" s="53" t="s">
        <v>609</v>
      </c>
      <c r="B654" s="85" t="s">
        <v>1304</v>
      </c>
      <c r="C654" s="50" t="s">
        <v>1305</v>
      </c>
      <c r="D654" s="262">
        <v>1674</v>
      </c>
      <c r="E654" s="262">
        <v>1693</v>
      </c>
      <c r="F654" s="52">
        <f t="shared" si="188"/>
        <v>101.13500597371565</v>
      </c>
    </row>
    <row r="655" spans="1:6" ht="12.75" customHeight="1" x14ac:dyDescent="0.2">
      <c r="A655" s="53" t="s">
        <v>609</v>
      </c>
      <c r="B655" s="85" t="s">
        <v>1306</v>
      </c>
      <c r="C655" s="50" t="s">
        <v>1307</v>
      </c>
      <c r="D655" s="262">
        <v>0</v>
      </c>
      <c r="E655" s="262"/>
      <c r="F655" s="52" t="str">
        <f t="shared" si="188"/>
        <v>-</v>
      </c>
    </row>
    <row r="656" spans="1:6" ht="12.75" customHeight="1" x14ac:dyDescent="0.2">
      <c r="A656" s="53" t="s">
        <v>609</v>
      </c>
      <c r="B656" s="85" t="s">
        <v>1308</v>
      </c>
      <c r="C656" s="50" t="s">
        <v>1309</v>
      </c>
      <c r="D656" s="262">
        <v>1554</v>
      </c>
      <c r="E656" s="262">
        <v>1571</v>
      </c>
      <c r="F656" s="52">
        <f t="shared" si="188"/>
        <v>101.09395109395109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69247.09</v>
      </c>
      <c r="E716" s="242">
        <v>102747.15</v>
      </c>
      <c r="F716" s="52">
        <f t="shared" si="188"/>
        <v>148.37757081200093</v>
      </c>
    </row>
    <row r="717" spans="1:6" ht="12.75" customHeight="1" x14ac:dyDescent="0.2">
      <c r="A717" s="53">
        <v>31215</v>
      </c>
      <c r="B717" s="85" t="s">
        <v>1413</v>
      </c>
      <c r="C717" s="50" t="s">
        <v>1414</v>
      </c>
      <c r="D717" s="242">
        <v>75717.3</v>
      </c>
      <c r="E717" s="242">
        <v>74497.509999999995</v>
      </c>
      <c r="F717" s="52">
        <f t="shared" si="188"/>
        <v>98.389020738985664</v>
      </c>
    </row>
    <row r="718" spans="1:6" ht="12.75" customHeight="1" x14ac:dyDescent="0.2">
      <c r="A718" s="53">
        <v>32121</v>
      </c>
      <c r="B718" s="85" t="s">
        <v>1415</v>
      </c>
      <c r="C718" s="50" t="s">
        <v>1416</v>
      </c>
      <c r="D718" s="242">
        <v>709850.88</v>
      </c>
      <c r="E718" s="242">
        <v>742640.91</v>
      </c>
      <c r="F718" s="52">
        <f t="shared" si="188"/>
        <v>104.61928426432323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82196.86</v>
      </c>
      <c r="E720" s="242">
        <v>211622.88</v>
      </c>
      <c r="F720" s="52">
        <f t="shared" si="188"/>
        <v>257.45859391709126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9975.7099999999991</v>
      </c>
      <c r="E722" s="242">
        <v>8124.12</v>
      </c>
      <c r="F722" s="52">
        <f t="shared" si="188"/>
        <v>81.439015368329677</v>
      </c>
    </row>
    <row r="723" spans="1:6" ht="12.75" customHeight="1" x14ac:dyDescent="0.2">
      <c r="A723" s="53" t="s">
        <v>1425</v>
      </c>
      <c r="B723" s="85" t="s">
        <v>1426</v>
      </c>
      <c r="C723" s="50" t="s">
        <v>1425</v>
      </c>
      <c r="D723" s="242">
        <v>43377.58</v>
      </c>
      <c r="E723" s="242">
        <v>38401.769999999997</v>
      </c>
      <c r="F723" s="52">
        <f t="shared" si="188"/>
        <v>88.529074236045432</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34708.33</v>
      </c>
      <c r="E725" s="242">
        <v>34486.6</v>
      </c>
      <c r="F725" s="52">
        <f t="shared" ref="F725:F979" si="190">IF(D725&lt;&gt;0,IF(E725/D725&gt;=100,"&gt;&gt;100",E725/D725*100),"-")</f>
        <v>99.361162003472941</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74009.64</v>
      </c>
      <c r="E759" s="242">
        <v>74429.279999999999</v>
      </c>
      <c r="F759" s="52">
        <f t="shared" si="190"/>
        <v>100.56700721689768</v>
      </c>
    </row>
    <row r="760" spans="1:6" ht="12.75" customHeight="1" x14ac:dyDescent="0.2">
      <c r="A760" s="53">
        <v>35232</v>
      </c>
      <c r="B760" s="85" t="s">
        <v>1499</v>
      </c>
      <c r="C760" s="50" t="s">
        <v>1500</v>
      </c>
      <c r="D760" s="242">
        <v>11681230.15</v>
      </c>
      <c r="E760" s="242">
        <v>11088207.9</v>
      </c>
      <c r="F760" s="52">
        <f t="shared" si="190"/>
        <v>94.923289393454851</v>
      </c>
    </row>
    <row r="761" spans="1:6" ht="12.75" customHeight="1" x14ac:dyDescent="0.2">
      <c r="A761" s="53">
        <v>36313</v>
      </c>
      <c r="B761" s="85" t="s">
        <v>1501</v>
      </c>
      <c r="C761" s="50" t="s">
        <v>1502</v>
      </c>
      <c r="D761" s="242">
        <v>1373599.71</v>
      </c>
      <c r="E761" s="242">
        <v>2666897.08</v>
      </c>
      <c r="F761" s="52">
        <f t="shared" si="190"/>
        <v>194.15387616818879</v>
      </c>
    </row>
    <row r="762" spans="1:6" ht="12.75" customHeight="1" x14ac:dyDescent="0.2">
      <c r="A762" s="53">
        <v>36314</v>
      </c>
      <c r="B762" s="85" t="s">
        <v>1503</v>
      </c>
      <c r="C762" s="50" t="s">
        <v>1504</v>
      </c>
      <c r="D762" s="242">
        <v>533750.34</v>
      </c>
      <c r="E762" s="242">
        <v>830643.77</v>
      </c>
      <c r="F762" s="52">
        <f t="shared" si="190"/>
        <v>155.62402639406284</v>
      </c>
    </row>
    <row r="763" spans="1:6" ht="12.75" customHeight="1" x14ac:dyDescent="0.2">
      <c r="A763" s="53">
        <v>36315</v>
      </c>
      <c r="B763" s="85" t="s">
        <v>1505</v>
      </c>
      <c r="C763" s="50" t="s">
        <v>1506</v>
      </c>
      <c r="D763" s="242">
        <v>1790711.73</v>
      </c>
      <c r="E763" s="242">
        <v>1550237.52</v>
      </c>
      <c r="F763" s="52">
        <f t="shared" si="190"/>
        <v>86.571026147240346</v>
      </c>
    </row>
    <row r="764" spans="1:6" ht="12.75" customHeight="1" x14ac:dyDescent="0.2">
      <c r="A764" s="53">
        <v>36316</v>
      </c>
      <c r="B764" s="85" t="s">
        <v>1507</v>
      </c>
      <c r="C764" s="50" t="s">
        <v>1508</v>
      </c>
      <c r="D764" s="242">
        <v>1574085.8</v>
      </c>
      <c r="E764" s="242">
        <v>1825933.77</v>
      </c>
      <c r="F764" s="52">
        <f t="shared" si="190"/>
        <v>115.99963420037204</v>
      </c>
    </row>
    <row r="765" spans="1:6" ht="12.75" customHeight="1" x14ac:dyDescent="0.2">
      <c r="A765" s="53">
        <v>36317</v>
      </c>
      <c r="B765" s="85" t="s">
        <v>1509</v>
      </c>
      <c r="C765" s="50" t="s">
        <v>1510</v>
      </c>
      <c r="D765" s="242">
        <v>152320.97</v>
      </c>
      <c r="E765" s="242">
        <v>0</v>
      </c>
      <c r="F765" s="52">
        <f t="shared" si="190"/>
        <v>0</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3046171.8</v>
      </c>
      <c r="E790" s="242">
        <v>7117868.9100000001</v>
      </c>
      <c r="F790" s="52">
        <f t="shared" si="190"/>
        <v>233.66603649866366</v>
      </c>
    </row>
    <row r="791" spans="1:6" ht="24" x14ac:dyDescent="0.2">
      <c r="A791" s="53" t="s">
        <v>1561</v>
      </c>
      <c r="B791" s="85" t="s">
        <v>1562</v>
      </c>
      <c r="C791" s="50" t="s">
        <v>1561</v>
      </c>
      <c r="D791" s="242">
        <v>6509662.3499999996</v>
      </c>
      <c r="E791" s="242">
        <v>3672961.18</v>
      </c>
      <c r="F791" s="52">
        <f t="shared" si="190"/>
        <v>56.423221090722166</v>
      </c>
    </row>
    <row r="792" spans="1:6" ht="24" x14ac:dyDescent="0.2">
      <c r="A792" s="53" t="s">
        <v>1563</v>
      </c>
      <c r="B792" s="85" t="s">
        <v>1564</v>
      </c>
      <c r="C792" s="50" t="s">
        <v>1563</v>
      </c>
      <c r="D792" s="242">
        <v>1310957.46</v>
      </c>
      <c r="E792" s="242">
        <v>1071999.57</v>
      </c>
      <c r="F792" s="52">
        <f t="shared" si="190"/>
        <v>81.772262083927586</v>
      </c>
    </row>
    <row r="793" spans="1:6" ht="24" x14ac:dyDescent="0.2">
      <c r="A793" s="53" t="s">
        <v>1565</v>
      </c>
      <c r="B793" s="85" t="s">
        <v>1566</v>
      </c>
      <c r="C793" s="50" t="s">
        <v>1565</v>
      </c>
      <c r="D793" s="242">
        <v>29735.66</v>
      </c>
      <c r="E793" s="242">
        <v>49004.08</v>
      </c>
      <c r="F793" s="52">
        <f t="shared" si="190"/>
        <v>164.79903254207238</v>
      </c>
    </row>
    <row r="794" spans="1:6" ht="12.75" customHeight="1" x14ac:dyDescent="0.2">
      <c r="A794" s="53" t="s">
        <v>1567</v>
      </c>
      <c r="B794" s="85" t="s">
        <v>1568</v>
      </c>
      <c r="C794" s="50" t="s">
        <v>1567</v>
      </c>
      <c r="D794" s="242">
        <v>47693.03</v>
      </c>
      <c r="E794" s="242">
        <v>0</v>
      </c>
      <c r="F794" s="52">
        <f t="shared" si="190"/>
        <v>0</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328719.64</v>
      </c>
      <c r="E797" s="242">
        <v>0</v>
      </c>
      <c r="F797" s="52">
        <f t="shared" si="190"/>
        <v>0</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21630795.510000002</v>
      </c>
      <c r="E823" s="242">
        <f>5016587.7+1347345.64</f>
        <v>6363933.3399999999</v>
      </c>
      <c r="F823" s="52">
        <f t="shared" si="190"/>
        <v>29.420708716227885</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2"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110269848.47</v>
      </c>
      <c r="E6" s="229">
        <f t="shared" si="0"/>
        <v>113289468.50999999</v>
      </c>
      <c r="F6" s="230">
        <f t="shared" ref="F6:F260" si="1">IF(D6&gt;0,IF(E6/D6&gt;=100,"&gt;&gt;100",E6/D6*100),"-")</f>
        <v>102.73839139338395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22940181.330000006</v>
      </c>
      <c r="E7" s="104">
        <f t="shared" si="2"/>
        <v>23739452.5</v>
      </c>
      <c r="F7" s="93">
        <f t="shared" si="1"/>
        <v>103.48415367124734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2830788.67</v>
      </c>
      <c r="E8" s="104">
        <f>E9+E10-E11</f>
        <v>2713201.4</v>
      </c>
      <c r="F8" s="93">
        <f t="shared" si="1"/>
        <v>95.846130400119193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2553770.86</v>
      </c>
      <c r="E9" s="247">
        <v>2553770.86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1686762.31</v>
      </c>
      <c r="E10" s="247">
        <v>1691194.31</v>
      </c>
      <c r="F10" s="93">
        <f t="shared" si="1"/>
        <v>100.26275189893235</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1409744.5</v>
      </c>
      <c r="E11" s="247">
        <v>1531763.77</v>
      </c>
      <c r="F11" s="93">
        <f t="shared" si="1"/>
        <v>108.65541734690223</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20109392.660000004</v>
      </c>
      <c r="E12" s="104">
        <f t="shared" si="3"/>
        <v>21026251.100000001</v>
      </c>
      <c r="F12" s="93">
        <f t="shared" si="1"/>
        <v>104.55935420577738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16438313.800000003</v>
      </c>
      <c r="E13" s="104">
        <f t="shared" si="4"/>
        <v>16575447.950000001</v>
      </c>
      <c r="F13" s="93">
        <f t="shared" si="1"/>
        <v>100.83423489579569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262201.37</v>
      </c>
      <c r="E14" s="247">
        <v>262201.37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27347540.170000002</v>
      </c>
      <c r="E15" s="247">
        <v>27774933.609999999</v>
      </c>
      <c r="F15" s="93">
        <f t="shared" si="1"/>
        <v>101.56282224047648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1980905.73</v>
      </c>
      <c r="E17" s="247">
        <v>2076763.82</v>
      </c>
      <c r="F17" s="93">
        <f t="shared" si="1"/>
        <v>104.83910407993015</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13152333.470000001</v>
      </c>
      <c r="E18" s="247">
        <v>13538450.85</v>
      </c>
      <c r="F18" s="93">
        <f t="shared" si="1"/>
        <v>102.93573289394402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2024511.2699999996</v>
      </c>
      <c r="E19" s="104">
        <f t="shared" si="5"/>
        <v>2270186.2499999981</v>
      </c>
      <c r="F19" s="93">
        <f t="shared" si="1"/>
        <v>112.13502654396183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9671759.8800000008</v>
      </c>
      <c r="E20" s="247">
        <v>10418011.789999999</v>
      </c>
      <c r="F20" s="93">
        <f t="shared" si="1"/>
        <v>107.71578202166863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489184.15</v>
      </c>
      <c r="E21" s="247">
        <v>392815.74</v>
      </c>
      <c r="F21" s="93">
        <f t="shared" si="1"/>
        <v>80.300177346301993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1388223.27</v>
      </c>
      <c r="E22" s="247">
        <v>1410207.59</v>
      </c>
      <c r="F22" s="93">
        <f t="shared" si="1"/>
        <v>101.58362998770365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4248.53</v>
      </c>
      <c r="E23" s="247">
        <v>4248.53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16622.54</v>
      </c>
      <c r="E24" s="247">
        <v>16622.54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9545527.0999999996</v>
      </c>
      <c r="E28" s="247">
        <v>9971719.9399999995</v>
      </c>
      <c r="F28" s="93">
        <f t="shared" si="1"/>
        <v>104.46484343436624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141517.78000000003</v>
      </c>
      <c r="E29" s="104">
        <f t="shared" si="6"/>
        <v>135211.83000000007</v>
      </c>
      <c r="F29" s="93">
        <f t="shared" si="1"/>
        <v>95.544058138843084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754794.74</v>
      </c>
      <c r="E30" s="247">
        <v>800579.31</v>
      </c>
      <c r="F30" s="93">
        <f t="shared" si="1"/>
        <v>106.06583055944456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613276.96</v>
      </c>
      <c r="E34" s="247">
        <v>665367.48</v>
      </c>
      <c r="F34" s="93">
        <f t="shared" si="1"/>
        <v>108.49380025624964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45157.29</v>
      </c>
      <c r="E35" s="104">
        <f t="shared" si="7"/>
        <v>45157.29</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1154.56</v>
      </c>
      <c r="E36" s="247">
        <v>1154.56</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45157.29</v>
      </c>
      <c r="E37" s="247">
        <v>45157.29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1154.56</v>
      </c>
      <c r="E40" s="247">
        <v>1154.56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22306.03</v>
      </c>
      <c r="E41" s="104">
        <f t="shared" si="8"/>
        <v>21668.959999999999</v>
      </c>
      <c r="F41" s="93">
        <f t="shared" si="1"/>
        <v>97.143956141007621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22306.03</v>
      </c>
      <c r="E42" s="247">
        <v>21668.959999999999</v>
      </c>
      <c r="F42" s="93">
        <f t="shared" si="1"/>
        <v>97.143956141007621</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1437586.4900000002</v>
      </c>
      <c r="E45" s="104">
        <f t="shared" si="9"/>
        <v>1978578.8200000003</v>
      </c>
      <c r="F45" s="93">
        <f t="shared" si="1"/>
        <v>137.63198484148248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5182588.82</v>
      </c>
      <c r="E47" s="247">
        <v>6169746.6900000004</v>
      </c>
      <c r="F47" s="93">
        <f t="shared" si="1"/>
        <v>119.0475822853336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3745002.33</v>
      </c>
      <c r="E50" s="247">
        <v>4191167.87</v>
      </c>
      <c r="F50" s="93">
        <f t="shared" si="1"/>
        <v>111.91362516455364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612965.97</v>
      </c>
      <c r="E54" s="247">
        <v>450274.13</v>
      </c>
      <c r="F54" s="93">
        <f t="shared" si="1"/>
        <v>73.458259028637428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612965.97</v>
      </c>
      <c r="E55" s="247">
        <v>450274.13</v>
      </c>
      <c r="F55" s="93">
        <f t="shared" si="1"/>
        <v>73.458259028637428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87329667.139999986</v>
      </c>
      <c r="E68" s="104">
        <f t="shared" si="13"/>
        <v>89550016.00999999</v>
      </c>
      <c r="F68" s="93">
        <f t="shared" si="1"/>
        <v>102.54249093431275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10102.36</v>
      </c>
      <c r="E69" s="104">
        <f t="shared" si="14"/>
        <v>9764.32</v>
      </c>
      <c r="F69" s="93">
        <f t="shared" si="1"/>
        <v>96.653851179328385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10102.36</v>
      </c>
      <c r="E70" s="104">
        <f t="shared" si="15"/>
        <v>9764.32</v>
      </c>
      <c r="F70" s="93">
        <f t="shared" si="1"/>
        <v>96.653851179328385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10102.36</v>
      </c>
      <c r="E71" s="247">
        <v>9708.32</v>
      </c>
      <c r="F71" s="93">
        <f t="shared" si="1"/>
        <v>96.09952525944432</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56</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34596931.939999998</v>
      </c>
      <c r="E78" s="104">
        <f>E79+SUM(E82:E84)-E85+E86</f>
        <v>34996604.340000004</v>
      </c>
      <c r="F78" s="93">
        <f t="shared" si="1"/>
        <v>101.15522497975584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1327228.08</v>
      </c>
      <c r="E79" s="104">
        <f t="shared" si="16"/>
        <v>1327228.08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1327228.08</v>
      </c>
      <c r="E80" s="247">
        <v>1327228.08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489.75</v>
      </c>
      <c r="E83" s="247">
        <v>489.75</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10038.629999999999</v>
      </c>
      <c r="E84" s="247">
        <v>5612.41</v>
      </c>
      <c r="F84" s="93">
        <f t="shared" si="1"/>
        <v>55.908126905763048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33259175.48</v>
      </c>
      <c r="E86" s="247">
        <f>5771438.23+27891835.87</f>
        <v>33663274.100000001</v>
      </c>
      <c r="F86" s="93">
        <f t="shared" si="1"/>
        <v>101.214998911332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10647437.27</v>
      </c>
      <c r="E87" s="104">
        <f t="shared" si="17"/>
        <v>10196873.279999999</v>
      </c>
      <c r="F87" s="93">
        <f t="shared" si="1"/>
        <v>95.768333932621516</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10647437.27</v>
      </c>
      <c r="E88" s="104">
        <f t="shared" si="18"/>
        <v>10196873.279999999</v>
      </c>
      <c r="F88" s="93">
        <f t="shared" si="1"/>
        <v>95.768333932621516</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8055131.1299999999</v>
      </c>
      <c r="E97" s="247">
        <v>7770616.9199999999</v>
      </c>
      <c r="F97" s="93">
        <f t="shared" si="1"/>
        <v>96.467913365924304</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2592306.14</v>
      </c>
      <c r="E98" s="247">
        <v>2426256.36</v>
      </c>
      <c r="F98" s="93">
        <f t="shared" si="1"/>
        <v>93.594515036715521</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433451.18</v>
      </c>
      <c r="E134" s="104">
        <f t="shared" si="23"/>
        <v>433458.33</v>
      </c>
      <c r="F134" s="93">
        <f t="shared" si="1"/>
        <v>100.00164955139816</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433451.18</v>
      </c>
      <c r="E135" s="104">
        <f t="shared" si="24"/>
        <v>433458.33</v>
      </c>
      <c r="F135" s="93">
        <f t="shared" si="1"/>
        <v>100.00164955139816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433451.18</v>
      </c>
      <c r="E141" s="247">
        <v>433458.33</v>
      </c>
      <c r="F141" s="93">
        <f t="shared" si="1"/>
        <v>100.00164955139816</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23323886.359999999</v>
      </c>
      <c r="E146" s="104">
        <f t="shared" si="26"/>
        <v>25165754.359999999</v>
      </c>
      <c r="F146" s="93">
        <f t="shared" si="1"/>
        <v>107.89691722713401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475797.97</v>
      </c>
      <c r="E148" s="247">
        <v>283516.65999999997</v>
      </c>
      <c r="F148" s="93">
        <f t="shared" si="1"/>
        <v>59.587614465862472</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16551996.01</v>
      </c>
      <c r="E158" s="247">
        <f>10467020.63+8329361.37</f>
        <v>18796382</v>
      </c>
      <c r="F158" s="93">
        <f t="shared" si="1"/>
        <v>113.55960929814168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19256.560000000001</v>
      </c>
      <c r="E160" s="247">
        <v>19255.93</v>
      </c>
      <c r="F160" s="93">
        <f t="shared" si="1"/>
        <v>99.996728387624785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6276835.8200000003</v>
      </c>
      <c r="E161" s="247">
        <f>2581188.55+3485411.22</f>
        <v>6066599.7699999996</v>
      </c>
      <c r="F161" s="93">
        <f t="shared" si="1"/>
        <v>96.650604603515006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18317858.030000001</v>
      </c>
      <c r="E170" s="104">
        <f t="shared" si="29"/>
        <v>18747561.379999999</v>
      </c>
      <c r="F170" s="93">
        <f t="shared" si="1"/>
        <v>102.34581657580408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18317858.030000001</v>
      </c>
      <c r="E173" s="247">
        <v>18747561.379999999</v>
      </c>
      <c r="F173" s="93">
        <f t="shared" si="1"/>
        <v>102.34581657580408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110269848.47</v>
      </c>
      <c r="E175" s="104">
        <f t="shared" si="30"/>
        <v>113289468.50999999</v>
      </c>
      <c r="F175" s="93">
        <f t="shared" si="1"/>
        <v>102.73839139338395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81232115.469999999</v>
      </c>
      <c r="E176" s="104">
        <f t="shared" si="31"/>
        <v>83578640.349999994</v>
      </c>
      <c r="F176" s="93">
        <f t="shared" si="1"/>
        <v>102.88866646697954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81158711.459999993</v>
      </c>
      <c r="E177" s="104">
        <f t="shared" si="32"/>
        <v>83515673.219999999</v>
      </c>
      <c r="F177" s="93">
        <f t="shared" si="1"/>
        <v>102.90413896130136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3127164.87</v>
      </c>
      <c r="E178" s="247">
        <v>3686557.94</v>
      </c>
      <c r="F178" s="93">
        <f t="shared" si="1"/>
        <v>117.8881860488539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583067.69999999995</v>
      </c>
      <c r="E179" s="247">
        <v>530949.57999999996</v>
      </c>
      <c r="F179" s="93">
        <f t="shared" si="1"/>
        <v>91.061394757418384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2182.67</v>
      </c>
      <c r="E180" s="104">
        <f t="shared" si="33"/>
        <v>13804.58</v>
      </c>
      <c r="F180" s="93">
        <f t="shared" si="1"/>
        <v>632.46299257331611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2182.67</v>
      </c>
      <c r="E183" s="247">
        <v>13804.58</v>
      </c>
      <c r="F183" s="93">
        <f t="shared" si="1"/>
        <v>632.46299257331611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14855402.48</v>
      </c>
      <c r="E186" s="247">
        <v>14822002.189999999</v>
      </c>
      <c r="F186" s="93">
        <f t="shared" si="1"/>
        <v>99.775164018309383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62590893.740000002</v>
      </c>
      <c r="E188" s="247">
        <f>28231453.37+36230905.56</f>
        <v>64462358.930000007</v>
      </c>
      <c r="F188" s="93">
        <f t="shared" si="1"/>
        <v>102.98999595336342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73404.009999999995</v>
      </c>
      <c r="E189" s="247">
        <v>62967.13</v>
      </c>
      <c r="F189" s="93">
        <f t="shared" si="1"/>
        <v>85.781594220806198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29037732.999999996</v>
      </c>
      <c r="E237" s="104">
        <f t="shared" si="41"/>
        <v>29710828.159999996</v>
      </c>
      <c r="F237" s="93">
        <f t="shared" si="1"/>
        <v>102.31800175309829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23373632.509999998</v>
      </c>
      <c r="E238" s="104">
        <f t="shared" si="42"/>
        <v>24172910.829999998</v>
      </c>
      <c r="F238" s="93">
        <f t="shared" si="1"/>
        <v>103.41957254465279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23373632.509999998</v>
      </c>
      <c r="E239" s="104">
        <f t="shared" si="43"/>
        <v>24172910.829999998</v>
      </c>
      <c r="F239" s="93">
        <f t="shared" si="1"/>
        <v>103.41957254465279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22940181.329999998</v>
      </c>
      <c r="E240" s="247">
        <v>23739452.5</v>
      </c>
      <c r="F240" s="93">
        <f t="shared" si="1"/>
        <v>103.4841536712474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433451.18</v>
      </c>
      <c r="E241" s="247">
        <v>433458.33</v>
      </c>
      <c r="F241" s="93">
        <f t="shared" si="1"/>
        <v>100.00164955139816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5644843.9299999997</v>
      </c>
      <c r="E245" s="104">
        <f t="shared" si="45"/>
        <v>5518661.4000000004</v>
      </c>
      <c r="F245" s="93">
        <f t="shared" si="1"/>
        <v>97.764640943757684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5644843.9299999997</v>
      </c>
      <c r="E246" s="104">
        <f t="shared" si="46"/>
        <v>5518661.4000000004</v>
      </c>
      <c r="F246" s="93">
        <f t="shared" si="1"/>
        <v>97.764640943757684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5644843.9299999997</v>
      </c>
      <c r="E247" s="247">
        <f>2033250.18+3485411.22</f>
        <v>5518661.4000000004</v>
      </c>
      <c r="F247" s="93">
        <f t="shared" si="1"/>
        <v>97.764640943757684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19256.560000000001</v>
      </c>
      <c r="E255" s="247">
        <v>19255.93</v>
      </c>
      <c r="F255" s="93">
        <f t="shared" si="1"/>
        <v>99.996728387624785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664655719.35000002</v>
      </c>
      <c r="E259" s="104">
        <f t="shared" si="49"/>
        <v>744182416.95999992</v>
      </c>
      <c r="F259" s="93">
        <f t="shared" si="1"/>
        <v>111.96509640927684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664655719.35000002</v>
      </c>
      <c r="E260" s="248">
        <f>7949848.4+736232568.56</f>
        <v>744182416.95999992</v>
      </c>
      <c r="F260" s="97">
        <f t="shared" si="1"/>
        <v>111.96509640927684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10508052.130000001</v>
      </c>
      <c r="E262" s="247">
        <v>10112160.880000001</v>
      </c>
      <c r="F262" s="93">
        <f t="shared" ref="F262:F322" si="50">IF(D262&gt;0,IF(E262/D262&gt;=100,"&gt;&gt;100",E262/D262*100),"-")</f>
        <v>96.232496326605116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139385.14000000001</v>
      </c>
      <c r="E263" s="247">
        <v>84712.4</v>
      </c>
      <c r="F263" s="93">
        <f t="shared" si="50"/>
        <v>60.775775667334401</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16551996.01</v>
      </c>
      <c r="E264" s="247">
        <v>9736654.5999999996</v>
      </c>
      <c r="F264" s="93">
        <f t="shared" si="50"/>
        <v>58.824655311163291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6771890.3499999996</v>
      </c>
      <c r="E265" s="247">
        <f>3614327.17+8329361.37+3485411.22</f>
        <v>15429099.76</v>
      </c>
      <c r="F265" s="93">
        <f t="shared" si="50"/>
        <v>227.84036602128387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2869864.96</v>
      </c>
      <c r="E268" s="247">
        <v>2262624.56</v>
      </c>
      <c r="F268" s="93">
        <f t="shared" si="50"/>
        <v>78.840802321235358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30389310.52</v>
      </c>
      <c r="E271" s="247">
        <f>3508813.67+27891835.87</f>
        <v>31400649.539999999</v>
      </c>
      <c r="F271" s="93">
        <f t="shared" si="50"/>
        <v>103.32794328892196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6276835.8200000003</v>
      </c>
      <c r="E286" s="247">
        <f>2581188.55+3485411.22</f>
        <v>6066599.7699999996</v>
      </c>
      <c r="F286" s="93">
        <f t="shared" si="50"/>
        <v>96.650604603515006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81158711.459999993</v>
      </c>
      <c r="E288" s="247">
        <f>47284767.66+36230905.56</f>
        <v>83515673.219999999</v>
      </c>
      <c r="F288" s="93">
        <f t="shared" si="50"/>
        <v>102.90413896130136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73404.009999999995</v>
      </c>
      <c r="E290" s="247">
        <v>62967.13</v>
      </c>
      <c r="F290" s="93">
        <f t="shared" si="50"/>
        <v>85.781594220806198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308728.19</v>
      </c>
      <c r="E297" s="247">
        <v>179236.33</v>
      </c>
      <c r="F297" s="93">
        <f t="shared" si="50"/>
        <v>58.056353713601595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62282165.549999997</v>
      </c>
      <c r="E302" s="247">
        <f>28052179.04+36230905.56</f>
        <v>64283084.600000001</v>
      </c>
      <c r="F302" s="93">
        <f t="shared" si="50"/>
        <v>103.21266775541656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175:E236 D240:E244 D246:E260 D262:E322 D6:E173">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1" workbookViewId="0">
      <selection activeCell="E39" sqref="E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38303513.539999999</v>
      </c>
      <c r="E35" s="81">
        <f t="shared" si="7"/>
        <v>46368838.859999999</v>
      </c>
      <c r="F35" s="63">
        <f t="shared" si="1"/>
        <v>121.05635899844398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38303513.539999999</v>
      </c>
      <c r="E36" s="81">
        <f t="shared" si="8"/>
        <v>46368838.859999999</v>
      </c>
      <c r="F36" s="63">
        <f t="shared" si="1"/>
        <v>121.05635899844398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38303513.539999999</v>
      </c>
      <c r="E38" s="249">
        <f>46368750.38+88.48</f>
        <v>46368838.859999999</v>
      </c>
      <c r="F38" s="63">
        <f t="shared" si="1"/>
        <v>121.05635899844398</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299877232.44999999</v>
      </c>
      <c r="E129" s="81">
        <f t="shared" si="26"/>
        <v>314769237.06999999</v>
      </c>
      <c r="F129" s="63">
        <f t="shared" si="1"/>
        <v>104.96603376599556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299877232.44999999</v>
      </c>
      <c r="E136" s="249">
        <v>314769237.06999999</v>
      </c>
      <c r="F136" s="63">
        <f t="shared" si="1"/>
        <v>104.96603376599556</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338180745.99000001</v>
      </c>
      <c r="E141" s="106">
        <f t="shared" si="28"/>
        <v>361138075.93000001</v>
      </c>
      <c r="F141" s="82">
        <f t="shared" si="1"/>
        <v>106.78847930055689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P16" sqref="P1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155601.56</v>
      </c>
      <c r="E5" s="107">
        <f t="shared" si="0"/>
        <v>3172674.71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155601.56</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155601.56</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155601.56</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3172674.71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344430.63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178378.18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166052.45000000001</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2828244.08</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447187.29</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f>2144884.92+236171.87</f>
        <v>2381056.79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81232115.469999999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358705561.94000006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277113.5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355931667.96000004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44928992.640000001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10450587.42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187603.91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118651775.40000001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162014621.59999999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19698086.989999998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2496780.48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356359037.06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353851819.69999999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44646713.07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10502705.539999999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175982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118651775.40000001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162048021.88999999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17826621.800000001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2507217.36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83578640.350000083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83578640.349999994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83515673.219999999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62967.13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0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41</v>
      </c>
      <c r="J3" s="130" t="str">
        <f>RefStr!H7</f>
        <v>DA</v>
      </c>
      <c r="K3" s="128" t="str">
        <f>RefStr!H9</f>
        <v>DA</v>
      </c>
      <c r="L3" s="128" t="str">
        <f>RefStr!H10</f>
        <v>DA</v>
      </c>
      <c r="M3" s="128" t="str">
        <f>RefStr!H8</f>
        <v>DA</v>
      </c>
      <c r="N3" s="128" t="str">
        <f>RefStr!H11</f>
        <v>DA</v>
      </c>
      <c r="O3" s="131">
        <f>RefStr!C6</f>
        <v>25843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Falak Zec</cp:lastModifiedBy>
  <cp:lastPrinted>2025-02-14T09:28:58Z</cp:lastPrinted>
  <dcterms:created xsi:type="dcterms:W3CDTF">2022-04-01T05:14:30Z</dcterms:created>
  <dcterms:modified xsi:type="dcterms:W3CDTF">2025-02-17T14:10:38Z</dcterms:modified>
</cp:coreProperties>
</file>